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ara.Cordova\Documents\"/>
    </mc:Choice>
  </mc:AlternateContent>
  <xr:revisionPtr revIDLastSave="0" documentId="8_{785E3731-0CA4-4379-A463-B1D2201641A2}" xr6:coauthVersionLast="47" xr6:coauthVersionMax="47" xr10:uidLastSave="{00000000-0000-0000-0000-000000000000}"/>
  <bookViews>
    <workbookView xWindow="-28920" yWindow="-45" windowWidth="29040" windowHeight="15840" xr2:uid="{FFD106F7-0EA9-426D-9620-64813121B088}"/>
  </bookViews>
  <sheets>
    <sheet name="Calendar Input" sheetId="5" r:id="rId1"/>
    <sheet name="Calendar Tiles" sheetId="6" r:id="rId2"/>
    <sheet name="Dates" sheetId="3" r:id="rId3"/>
    <sheet name="Schools" sheetId="4" state="hidden" r:id="rId4"/>
    <sheet name="PED_ONLY" sheetId="1" state="hidden" r:id="rId5"/>
    <sheet name="PED_ONLY2" sheetId="2" state="hidden" r:id="rId6"/>
  </sheets>
  <definedNames>
    <definedName name="_xlnm._FilterDatabase" localSheetId="3" hidden="1">Schools!$A$1:$E$852</definedName>
    <definedName name="_xlnm.Print_Area" localSheetId="0">'Calendar Input'!$A$1:$T$283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16" i="5" l="1"/>
  <c r="W115" i="5"/>
  <c r="W114" i="5"/>
  <c r="W113" i="5"/>
  <c r="W112" i="5"/>
  <c r="W111" i="5"/>
  <c r="W110" i="5"/>
  <c r="W109" i="5"/>
  <c r="W108" i="5"/>
  <c r="W107" i="5"/>
  <c r="W106" i="5"/>
  <c r="W105" i="5"/>
  <c r="W104" i="5"/>
  <c r="W103" i="5"/>
  <c r="W102" i="5"/>
  <c r="W101" i="5"/>
  <c r="W100" i="5"/>
  <c r="W99" i="5"/>
  <c r="W98" i="5"/>
  <c r="W97" i="5"/>
  <c r="W96" i="5"/>
  <c r="W95" i="5"/>
  <c r="W94" i="5"/>
  <c r="W93" i="5"/>
  <c r="W92" i="5"/>
  <c r="W91" i="5"/>
  <c r="W90" i="5"/>
  <c r="W89" i="5"/>
  <c r="W88" i="5"/>
  <c r="W87" i="5"/>
  <c r="W86" i="5"/>
  <c r="W85" i="5"/>
  <c r="W84" i="5"/>
  <c r="W83" i="5"/>
  <c r="W82" i="5"/>
  <c r="W81" i="5"/>
  <c r="W80" i="5"/>
  <c r="W79" i="5"/>
  <c r="W78" i="5"/>
  <c r="W77" i="5"/>
  <c r="W76" i="5"/>
  <c r="W75" i="5"/>
  <c r="W74" i="5"/>
  <c r="W73" i="5"/>
  <c r="W72" i="5"/>
  <c r="W71" i="5"/>
  <c r="W70" i="5"/>
  <c r="W69" i="5"/>
  <c r="W68" i="5"/>
  <c r="W67" i="5"/>
  <c r="W66" i="5"/>
  <c r="W65" i="5"/>
  <c r="W64" i="5"/>
  <c r="W63" i="5"/>
  <c r="W62" i="5"/>
  <c r="W61" i="5"/>
  <c r="W60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C10" i="5"/>
  <c r="C9" i="5"/>
  <c r="W117" i="5"/>
  <c r="T71" i="5"/>
  <c r="U71" i="5" s="1"/>
  <c r="V71" i="5"/>
  <c r="X71" i="5" s="1"/>
  <c r="AD71" i="5"/>
  <c r="T72" i="5"/>
  <c r="U72" i="5"/>
  <c r="V72" i="5"/>
  <c r="AD72" i="5"/>
  <c r="T73" i="5"/>
  <c r="U73" i="5" s="1"/>
  <c r="V73" i="5"/>
  <c r="AD73" i="5"/>
  <c r="T74" i="5"/>
  <c r="U74" i="5" s="1"/>
  <c r="V74" i="5"/>
  <c r="X74" i="5"/>
  <c r="AD74" i="5"/>
  <c r="T75" i="5"/>
  <c r="U75" i="5"/>
  <c r="V75" i="5"/>
  <c r="X75" i="5"/>
  <c r="AD75" i="5"/>
  <c r="T76" i="5"/>
  <c r="U76" i="5" s="1"/>
  <c r="V76" i="5"/>
  <c r="X76" i="5" s="1"/>
  <c r="AD76" i="5"/>
  <c r="T77" i="5"/>
  <c r="U77" i="5" s="1"/>
  <c r="V77" i="5"/>
  <c r="X77" i="5" s="1"/>
  <c r="AD77" i="5"/>
  <c r="T78" i="5"/>
  <c r="U78" i="5"/>
  <c r="V78" i="5"/>
  <c r="AD78" i="5"/>
  <c r="T79" i="5"/>
  <c r="U79" i="5" s="1"/>
  <c r="V79" i="5"/>
  <c r="X79" i="5" s="1"/>
  <c r="AD79" i="5"/>
  <c r="T80" i="5"/>
  <c r="U80" i="5"/>
  <c r="V80" i="5"/>
  <c r="X80" i="5"/>
  <c r="AD80" i="5"/>
  <c r="T81" i="5"/>
  <c r="U81" i="5" s="1"/>
  <c r="V81" i="5"/>
  <c r="X81" i="5"/>
  <c r="AD81" i="5"/>
  <c r="T82" i="5"/>
  <c r="U82" i="5"/>
  <c r="V82" i="5"/>
  <c r="AD82" i="5"/>
  <c r="T83" i="5"/>
  <c r="U83" i="5" s="1"/>
  <c r="V83" i="5"/>
  <c r="X83" i="5"/>
  <c r="AD83" i="5"/>
  <c r="T84" i="5"/>
  <c r="U84" i="5" s="1"/>
  <c r="V84" i="5"/>
  <c r="X84" i="5" s="1"/>
  <c r="AD84" i="5"/>
  <c r="T85" i="5"/>
  <c r="U85" i="5" s="1"/>
  <c r="V85" i="5"/>
  <c r="AD85" i="5"/>
  <c r="T86" i="5"/>
  <c r="U86" i="5" s="1"/>
  <c r="V86" i="5"/>
  <c r="X86" i="5"/>
  <c r="AD86" i="5"/>
  <c r="T87" i="5"/>
  <c r="U87" i="5" s="1"/>
  <c r="V87" i="5"/>
  <c r="X87" i="5"/>
  <c r="AD87" i="5"/>
  <c r="T88" i="5"/>
  <c r="U88" i="5"/>
  <c r="V88" i="5"/>
  <c r="AD88" i="5"/>
  <c r="T89" i="5"/>
  <c r="U89" i="5"/>
  <c r="V89" i="5"/>
  <c r="AD89" i="5"/>
  <c r="T90" i="5"/>
  <c r="U90" i="5" s="1"/>
  <c r="V90" i="5"/>
  <c r="X90" i="5"/>
  <c r="AD90" i="5"/>
  <c r="T91" i="5"/>
  <c r="U91" i="5"/>
  <c r="V91" i="5"/>
  <c r="AD91" i="5"/>
  <c r="T92" i="5"/>
  <c r="U92" i="5"/>
  <c r="V92" i="5"/>
  <c r="X92" i="5" s="1"/>
  <c r="AD92" i="5"/>
  <c r="T93" i="5"/>
  <c r="U93" i="5" s="1"/>
  <c r="V93" i="5"/>
  <c r="X93" i="5"/>
  <c r="AD93" i="5"/>
  <c r="T94" i="5"/>
  <c r="U94" i="5" s="1"/>
  <c r="V94" i="5"/>
  <c r="AD94" i="5"/>
  <c r="T95" i="5"/>
  <c r="U95" i="5"/>
  <c r="V95" i="5"/>
  <c r="X95" i="5" s="1"/>
  <c r="AD95" i="5"/>
  <c r="T96" i="5"/>
  <c r="U96" i="5" s="1"/>
  <c r="V96" i="5"/>
  <c r="X96" i="5" s="1"/>
  <c r="AD96" i="5"/>
  <c r="T97" i="5"/>
  <c r="U97" i="5" s="1"/>
  <c r="V97" i="5"/>
  <c r="X97" i="5"/>
  <c r="AD97" i="5"/>
  <c r="T98" i="5"/>
  <c r="U98" i="5" s="1"/>
  <c r="V98" i="5"/>
  <c r="AD98" i="5"/>
  <c r="T99" i="5"/>
  <c r="U99" i="5" s="1"/>
  <c r="V99" i="5"/>
  <c r="X99" i="5" s="1"/>
  <c r="AD99" i="5"/>
  <c r="T100" i="5"/>
  <c r="U100" i="5"/>
  <c r="V100" i="5"/>
  <c r="X100" i="5"/>
  <c r="AD100" i="5"/>
  <c r="T101" i="5"/>
  <c r="U101" i="5" s="1"/>
  <c r="V101" i="5"/>
  <c r="X101" i="5"/>
  <c r="AD101" i="5"/>
  <c r="T102" i="5"/>
  <c r="U102" i="5" s="1"/>
  <c r="V102" i="5"/>
  <c r="AD102" i="5"/>
  <c r="T103" i="5"/>
  <c r="U103" i="5" s="1"/>
  <c r="V103" i="5"/>
  <c r="X103" i="5"/>
  <c r="AD103" i="5"/>
  <c r="T104" i="5"/>
  <c r="U104" i="5" s="1"/>
  <c r="V104" i="5"/>
  <c r="X104" i="5"/>
  <c r="AD104" i="5"/>
  <c r="T105" i="5"/>
  <c r="U105" i="5"/>
  <c r="V105" i="5"/>
  <c r="X105" i="5"/>
  <c r="AD105" i="5"/>
  <c r="T106" i="5"/>
  <c r="U106" i="5"/>
  <c r="V106" i="5"/>
  <c r="X106" i="5" s="1"/>
  <c r="AD106" i="5"/>
  <c r="T107" i="5"/>
  <c r="U107" i="5" s="1"/>
  <c r="V107" i="5"/>
  <c r="X107" i="5"/>
  <c r="AD107" i="5"/>
  <c r="T108" i="5"/>
  <c r="U108" i="5" s="1"/>
  <c r="V108" i="5"/>
  <c r="X108" i="5"/>
  <c r="AD108" i="5"/>
  <c r="T109" i="5"/>
  <c r="U109" i="5" s="1"/>
  <c r="V109" i="5"/>
  <c r="AD109" i="5"/>
  <c r="T110" i="5"/>
  <c r="U110" i="5" s="1"/>
  <c r="V110" i="5"/>
  <c r="AD110" i="5"/>
  <c r="T111" i="5"/>
  <c r="U111" i="5"/>
  <c r="V111" i="5"/>
  <c r="X111" i="5"/>
  <c r="AD111" i="5"/>
  <c r="T112" i="5"/>
  <c r="U112" i="5" s="1"/>
  <c r="V112" i="5"/>
  <c r="AD112" i="5"/>
  <c r="T113" i="5"/>
  <c r="U113" i="5"/>
  <c r="V113" i="5"/>
  <c r="X113" i="5"/>
  <c r="AD113" i="5"/>
  <c r="T114" i="5"/>
  <c r="U114" i="5"/>
  <c r="V114" i="5"/>
  <c r="X114" i="5" s="1"/>
  <c r="AD114" i="5"/>
  <c r="T115" i="5"/>
  <c r="U115" i="5"/>
  <c r="V115" i="5"/>
  <c r="AD115" i="5"/>
  <c r="T116" i="5"/>
  <c r="U116" i="5"/>
  <c r="V116" i="5"/>
  <c r="X116" i="5"/>
  <c r="AD116" i="5"/>
  <c r="T117" i="5"/>
  <c r="U117" i="5"/>
  <c r="V117" i="5"/>
  <c r="X117" i="5"/>
  <c r="AD117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X115" i="5" l="1"/>
  <c r="X110" i="5"/>
  <c r="X78" i="5"/>
  <c r="X94" i="5"/>
  <c r="X109" i="5"/>
  <c r="X91" i="5"/>
  <c r="X89" i="5"/>
  <c r="X88" i="5"/>
  <c r="X85" i="5"/>
  <c r="X82" i="5"/>
  <c r="X112" i="5"/>
  <c r="X102" i="5"/>
  <c r="X72" i="5"/>
  <c r="X73" i="5"/>
  <c r="X98" i="5"/>
  <c r="B96" i="3"/>
  <c r="B98" i="3"/>
  <c r="B99" i="3"/>
  <c r="B100" i="3"/>
  <c r="B102" i="3"/>
  <c r="B108" i="3"/>
  <c r="B110" i="3"/>
  <c r="B111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A92" i="3"/>
  <c r="A93" i="3"/>
  <c r="B93" i="3" s="1"/>
  <c r="A94" i="3"/>
  <c r="B94" i="3" s="1"/>
  <c r="A95" i="3"/>
  <c r="B95" i="3" s="1"/>
  <c r="A96" i="3"/>
  <c r="A97" i="3"/>
  <c r="B97" i="3" s="1"/>
  <c r="A98" i="3"/>
  <c r="A99" i="3"/>
  <c r="A100" i="3"/>
  <c r="A101" i="3"/>
  <c r="B101" i="3" s="1"/>
  <c r="A102" i="3"/>
  <c r="A103" i="3"/>
  <c r="B103" i="3" s="1"/>
  <c r="A104" i="3"/>
  <c r="B104" i="3" s="1"/>
  <c r="A105" i="3"/>
  <c r="B105" i="3" s="1"/>
  <c r="A106" i="3"/>
  <c r="B106" i="3" s="1"/>
  <c r="A107" i="3"/>
  <c r="B107" i="3" s="1"/>
  <c r="A108" i="3"/>
  <c r="A109" i="3"/>
  <c r="B109" i="3" s="1"/>
  <c r="A110" i="3"/>
  <c r="A111" i="3"/>
  <c r="A112" i="3"/>
  <c r="B112" i="3" s="1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V29" i="5"/>
  <c r="V30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28" i="5"/>
  <c r="X31" i="6" l="1"/>
  <c r="P31" i="6"/>
  <c r="P22" i="6"/>
  <c r="H31" i="6"/>
  <c r="H22" i="6"/>
  <c r="X22" i="6"/>
  <c r="H13" i="6"/>
  <c r="X13" i="6"/>
  <c r="P40" i="6"/>
  <c r="P13" i="6"/>
  <c r="H40" i="6"/>
  <c r="X40" i="6"/>
  <c r="BK138" i="5"/>
  <c r="BL138" i="5"/>
  <c r="BO138" i="5"/>
  <c r="BK139" i="5"/>
  <c r="BL139" i="5"/>
  <c r="BM139" i="5"/>
  <c r="BN139" i="5"/>
  <c r="BO139" i="5"/>
  <c r="BK140" i="5"/>
  <c r="BL140" i="5"/>
  <c r="BM140" i="5"/>
  <c r="BN140" i="5"/>
  <c r="BO140" i="5"/>
  <c r="BK141" i="5"/>
  <c r="BL141" i="5"/>
  <c r="BM141" i="5"/>
  <c r="BN141" i="5"/>
  <c r="BO141" i="5"/>
  <c r="BK142" i="5"/>
  <c r="BL142" i="5"/>
  <c r="BM142" i="5"/>
  <c r="BN142" i="5"/>
  <c r="BO142" i="5"/>
  <c r="BK143" i="5"/>
  <c r="BL143" i="5"/>
  <c r="BM143" i="5"/>
  <c r="BN143" i="5"/>
  <c r="BO143" i="5"/>
  <c r="BK144" i="5"/>
  <c r="BL144" i="5"/>
  <c r="BM144" i="5"/>
  <c r="BN144" i="5"/>
  <c r="BO144" i="5"/>
  <c r="BK145" i="5"/>
  <c r="BL145" i="5"/>
  <c r="BM145" i="5"/>
  <c r="BN145" i="5"/>
  <c r="BO145" i="5"/>
  <c r="BK146" i="5"/>
  <c r="BL146" i="5"/>
  <c r="BM146" i="5"/>
  <c r="BN146" i="5"/>
  <c r="BO146" i="5"/>
  <c r="BK147" i="5"/>
  <c r="BL147" i="5"/>
  <c r="BM147" i="5"/>
  <c r="BN147" i="5"/>
  <c r="BO147" i="5"/>
  <c r="BK148" i="5"/>
  <c r="BL148" i="5"/>
  <c r="BM148" i="5"/>
  <c r="BN148" i="5"/>
  <c r="BO148" i="5"/>
  <c r="BK149" i="5"/>
  <c r="BL149" i="5"/>
  <c r="BM149" i="5"/>
  <c r="BN149" i="5"/>
  <c r="BO149" i="5"/>
  <c r="BK150" i="5"/>
  <c r="BL150" i="5"/>
  <c r="BM150" i="5"/>
  <c r="BN150" i="5"/>
  <c r="BO150" i="5"/>
  <c r="BK151" i="5"/>
  <c r="BL151" i="5"/>
  <c r="BM151" i="5"/>
  <c r="BN151" i="5"/>
  <c r="BO151" i="5"/>
  <c r="BK152" i="5"/>
  <c r="BL152" i="5"/>
  <c r="BM152" i="5"/>
  <c r="BN152" i="5"/>
  <c r="BO152" i="5"/>
  <c r="BK153" i="5"/>
  <c r="BL153" i="5"/>
  <c r="BM153" i="5"/>
  <c r="BN153" i="5"/>
  <c r="BO153" i="5"/>
  <c r="BK154" i="5"/>
  <c r="BL154" i="5"/>
  <c r="BM154" i="5"/>
  <c r="BN154" i="5"/>
  <c r="BO154" i="5"/>
  <c r="BK155" i="5"/>
  <c r="BL155" i="5"/>
  <c r="BM155" i="5"/>
  <c r="BN155" i="5"/>
  <c r="BO155" i="5"/>
  <c r="BK156" i="5"/>
  <c r="BL156" i="5"/>
  <c r="BM156" i="5"/>
  <c r="BN156" i="5"/>
  <c r="BO156" i="5"/>
  <c r="BK157" i="5"/>
  <c r="BL157" i="5"/>
  <c r="BM157" i="5"/>
  <c r="BN157" i="5"/>
  <c r="BO157" i="5"/>
  <c r="BK158" i="5"/>
  <c r="BL158" i="5"/>
  <c r="BM158" i="5"/>
  <c r="BN158" i="5"/>
  <c r="BO158" i="5"/>
  <c r="BK159" i="5"/>
  <c r="BL159" i="5"/>
  <c r="BM159" i="5"/>
  <c r="BN159" i="5"/>
  <c r="BO159" i="5"/>
  <c r="BK160" i="5"/>
  <c r="BL160" i="5"/>
  <c r="BM160" i="5"/>
  <c r="BN160" i="5"/>
  <c r="BO160" i="5"/>
  <c r="BK161" i="5"/>
  <c r="BL161" i="5"/>
  <c r="BM161" i="5"/>
  <c r="BN161" i="5"/>
  <c r="BO161" i="5"/>
  <c r="BK162" i="5"/>
  <c r="BL162" i="5"/>
  <c r="BM162" i="5"/>
  <c r="BN162" i="5"/>
  <c r="BO162" i="5"/>
  <c r="BK163" i="5"/>
  <c r="BL163" i="5"/>
  <c r="BM163" i="5"/>
  <c r="BN163" i="5"/>
  <c r="BO163" i="5"/>
  <c r="BK164" i="5"/>
  <c r="BL164" i="5"/>
  <c r="BM164" i="5"/>
  <c r="BN164" i="5"/>
  <c r="BO164" i="5"/>
  <c r="BK165" i="5"/>
  <c r="BL165" i="5"/>
  <c r="BM165" i="5"/>
  <c r="BN165" i="5"/>
  <c r="BO165" i="5"/>
  <c r="BK166" i="5"/>
  <c r="BL166" i="5"/>
  <c r="BM166" i="5"/>
  <c r="BN166" i="5"/>
  <c r="BO166" i="5"/>
  <c r="BK167" i="5"/>
  <c r="BL167" i="5"/>
  <c r="BM167" i="5"/>
  <c r="BN167" i="5"/>
  <c r="BO167" i="5"/>
  <c r="BK168" i="5"/>
  <c r="BL168" i="5"/>
  <c r="BM168" i="5"/>
  <c r="BN168" i="5"/>
  <c r="BO168" i="5"/>
  <c r="BK169" i="5"/>
  <c r="BL169" i="5"/>
  <c r="BM169" i="5"/>
  <c r="BN169" i="5"/>
  <c r="BO169" i="5"/>
  <c r="BK170" i="5"/>
  <c r="BL170" i="5"/>
  <c r="BM170" i="5"/>
  <c r="BN170" i="5"/>
  <c r="BO170" i="5"/>
  <c r="BK171" i="5"/>
  <c r="BL171" i="5"/>
  <c r="BM171" i="5"/>
  <c r="BN171" i="5"/>
  <c r="BO171" i="5"/>
  <c r="BK172" i="5"/>
  <c r="BL172" i="5"/>
  <c r="BM172" i="5"/>
  <c r="BN172" i="5"/>
  <c r="BO172" i="5"/>
  <c r="BK173" i="5"/>
  <c r="BL173" i="5"/>
  <c r="BM173" i="5"/>
  <c r="BN173" i="5"/>
  <c r="BO173" i="5"/>
  <c r="BK174" i="5"/>
  <c r="BL174" i="5"/>
  <c r="BM174" i="5"/>
  <c r="BN174" i="5"/>
  <c r="BO174" i="5"/>
  <c r="BK175" i="5"/>
  <c r="BL175" i="5"/>
  <c r="BM175" i="5"/>
  <c r="BN175" i="5"/>
  <c r="BO175" i="5"/>
  <c r="BK176" i="5"/>
  <c r="BL176" i="5"/>
  <c r="BM176" i="5"/>
  <c r="BN176" i="5"/>
  <c r="BO176" i="5"/>
  <c r="BK177" i="5"/>
  <c r="BL177" i="5"/>
  <c r="BM177" i="5"/>
  <c r="BN177" i="5"/>
  <c r="BO177" i="5"/>
  <c r="BK178" i="5"/>
  <c r="BL178" i="5"/>
  <c r="BM178" i="5"/>
  <c r="BN178" i="5"/>
  <c r="BO178" i="5"/>
  <c r="BK179" i="5"/>
  <c r="BL179" i="5"/>
  <c r="BM179" i="5"/>
  <c r="BN179" i="5"/>
  <c r="BO179" i="5"/>
  <c r="BK180" i="5"/>
  <c r="BL180" i="5"/>
  <c r="BM180" i="5"/>
  <c r="BN180" i="5"/>
  <c r="BO180" i="5"/>
  <c r="BK181" i="5"/>
  <c r="BL181" i="5"/>
  <c r="BM181" i="5"/>
  <c r="BN181" i="5"/>
  <c r="BO181" i="5"/>
  <c r="BK182" i="5"/>
  <c r="BL182" i="5"/>
  <c r="BM182" i="5"/>
  <c r="BN182" i="5"/>
  <c r="BO182" i="5"/>
  <c r="BK183" i="5"/>
  <c r="BL183" i="5"/>
  <c r="BM183" i="5"/>
  <c r="BN183" i="5"/>
  <c r="BO183" i="5"/>
  <c r="BK184" i="5"/>
  <c r="BL184" i="5"/>
  <c r="BM184" i="5"/>
  <c r="BN184" i="5"/>
  <c r="BO184" i="5"/>
  <c r="BK185" i="5"/>
  <c r="BL185" i="5"/>
  <c r="BM185" i="5"/>
  <c r="BN185" i="5"/>
  <c r="BO185" i="5"/>
  <c r="BK186" i="5"/>
  <c r="BL186" i="5"/>
  <c r="BM186" i="5"/>
  <c r="BN186" i="5"/>
  <c r="BO186" i="5"/>
  <c r="BK187" i="5"/>
  <c r="BL187" i="5"/>
  <c r="BM187" i="5"/>
  <c r="BN187" i="5"/>
  <c r="BO187" i="5"/>
  <c r="BK188" i="5"/>
  <c r="BL188" i="5"/>
  <c r="BM188" i="5"/>
  <c r="BN188" i="5"/>
  <c r="BO188" i="5"/>
  <c r="BK189" i="5"/>
  <c r="BL189" i="5"/>
  <c r="BM189" i="5"/>
  <c r="BN189" i="5"/>
  <c r="BO189" i="5"/>
  <c r="BK190" i="5"/>
  <c r="BL190" i="5"/>
  <c r="BM190" i="5"/>
  <c r="BN190" i="5"/>
  <c r="BO190" i="5"/>
  <c r="BK191" i="5"/>
  <c r="BL191" i="5"/>
  <c r="BM191" i="5"/>
  <c r="BN191" i="5"/>
  <c r="BO191" i="5"/>
  <c r="BK192" i="5"/>
  <c r="BL192" i="5"/>
  <c r="BM192" i="5"/>
  <c r="BN192" i="5"/>
  <c r="BO192" i="5"/>
  <c r="BK193" i="5"/>
  <c r="BL193" i="5"/>
  <c r="BM193" i="5"/>
  <c r="BN193" i="5"/>
  <c r="BO193" i="5"/>
  <c r="BK194" i="5"/>
  <c r="BL194" i="5"/>
  <c r="BM194" i="5"/>
  <c r="BN194" i="5"/>
  <c r="BO194" i="5"/>
  <c r="BK195" i="5"/>
  <c r="BL195" i="5"/>
  <c r="BM195" i="5"/>
  <c r="BN195" i="5"/>
  <c r="BO195" i="5"/>
  <c r="BK196" i="5"/>
  <c r="BL196" i="5"/>
  <c r="BM196" i="5"/>
  <c r="BN196" i="5"/>
  <c r="BO196" i="5"/>
  <c r="BK197" i="5"/>
  <c r="BL197" i="5"/>
  <c r="BM197" i="5"/>
  <c r="BN197" i="5"/>
  <c r="BO197" i="5"/>
  <c r="BK198" i="5"/>
  <c r="BL198" i="5"/>
  <c r="BM198" i="5"/>
  <c r="BN198" i="5"/>
  <c r="BO198" i="5"/>
  <c r="BK199" i="5"/>
  <c r="BL199" i="5"/>
  <c r="BM199" i="5"/>
  <c r="BN199" i="5"/>
  <c r="BO199" i="5"/>
  <c r="BK200" i="5"/>
  <c r="BL200" i="5"/>
  <c r="BM200" i="5"/>
  <c r="BN200" i="5"/>
  <c r="BO200" i="5"/>
  <c r="BK201" i="5"/>
  <c r="BL201" i="5"/>
  <c r="BM201" i="5"/>
  <c r="BN201" i="5"/>
  <c r="BO201" i="5"/>
  <c r="BK202" i="5"/>
  <c r="BL202" i="5"/>
  <c r="BM202" i="5"/>
  <c r="BN202" i="5"/>
  <c r="BO202" i="5"/>
  <c r="BK203" i="5"/>
  <c r="BL203" i="5"/>
  <c r="BM203" i="5"/>
  <c r="BN203" i="5"/>
  <c r="BO203" i="5"/>
  <c r="BK204" i="5"/>
  <c r="BL204" i="5"/>
  <c r="BM204" i="5"/>
  <c r="BN204" i="5"/>
  <c r="BO204" i="5"/>
  <c r="BK205" i="5"/>
  <c r="BL205" i="5"/>
  <c r="BM205" i="5"/>
  <c r="BN205" i="5"/>
  <c r="BO205" i="5"/>
  <c r="BK206" i="5"/>
  <c r="BL206" i="5"/>
  <c r="BM206" i="5"/>
  <c r="BN206" i="5"/>
  <c r="BO206" i="5"/>
  <c r="BK207" i="5"/>
  <c r="BL207" i="5"/>
  <c r="BM207" i="5"/>
  <c r="BN207" i="5"/>
  <c r="BO207" i="5"/>
  <c r="BK208" i="5"/>
  <c r="BL208" i="5"/>
  <c r="BM208" i="5"/>
  <c r="BN208" i="5"/>
  <c r="BO208" i="5"/>
  <c r="BK209" i="5"/>
  <c r="BL209" i="5"/>
  <c r="BM209" i="5"/>
  <c r="BN209" i="5"/>
  <c r="BO209" i="5"/>
  <c r="BK210" i="5"/>
  <c r="BL210" i="5"/>
  <c r="BM210" i="5"/>
  <c r="BN210" i="5"/>
  <c r="BO210" i="5"/>
  <c r="BK211" i="5"/>
  <c r="BL211" i="5"/>
  <c r="BM211" i="5"/>
  <c r="BN211" i="5"/>
  <c r="BO211" i="5"/>
  <c r="BK212" i="5"/>
  <c r="BL212" i="5"/>
  <c r="BM212" i="5"/>
  <c r="BN212" i="5"/>
  <c r="BO212" i="5"/>
  <c r="BK213" i="5"/>
  <c r="BL213" i="5"/>
  <c r="BM213" i="5"/>
  <c r="BN213" i="5"/>
  <c r="BO213" i="5"/>
  <c r="BK214" i="5"/>
  <c r="BL214" i="5"/>
  <c r="BM214" i="5"/>
  <c r="BN214" i="5"/>
  <c r="BO214" i="5"/>
  <c r="BK215" i="5"/>
  <c r="BL215" i="5"/>
  <c r="BM215" i="5"/>
  <c r="BN215" i="5"/>
  <c r="BO215" i="5"/>
  <c r="BK216" i="5"/>
  <c r="BL216" i="5"/>
  <c r="BM216" i="5"/>
  <c r="BN216" i="5"/>
  <c r="BO216" i="5"/>
  <c r="BK217" i="5"/>
  <c r="BL217" i="5"/>
  <c r="BM217" i="5"/>
  <c r="BN217" i="5"/>
  <c r="BO217" i="5"/>
  <c r="BK218" i="5"/>
  <c r="BL218" i="5"/>
  <c r="BM218" i="5"/>
  <c r="BN218" i="5"/>
  <c r="BO218" i="5"/>
  <c r="BK219" i="5"/>
  <c r="BL219" i="5"/>
  <c r="BM219" i="5"/>
  <c r="BN219" i="5"/>
  <c r="BO219" i="5"/>
  <c r="BK220" i="5"/>
  <c r="BL220" i="5"/>
  <c r="BM220" i="5"/>
  <c r="BN220" i="5"/>
  <c r="BO220" i="5"/>
  <c r="BK221" i="5"/>
  <c r="BL221" i="5"/>
  <c r="BM221" i="5"/>
  <c r="BN221" i="5"/>
  <c r="BO221" i="5"/>
  <c r="BK222" i="5"/>
  <c r="BL222" i="5"/>
  <c r="BM222" i="5"/>
  <c r="BN222" i="5"/>
  <c r="BO222" i="5"/>
  <c r="BK223" i="5"/>
  <c r="BL223" i="5"/>
  <c r="BM223" i="5"/>
  <c r="BN223" i="5"/>
  <c r="BO223" i="5"/>
  <c r="BK224" i="5"/>
  <c r="BL224" i="5"/>
  <c r="BM224" i="5"/>
  <c r="BN224" i="5"/>
  <c r="BO224" i="5"/>
  <c r="BK225" i="5"/>
  <c r="BL225" i="5"/>
  <c r="BM225" i="5"/>
  <c r="BN225" i="5"/>
  <c r="BO225" i="5"/>
  <c r="BK226" i="5"/>
  <c r="BL226" i="5"/>
  <c r="BM226" i="5"/>
  <c r="BN226" i="5"/>
  <c r="BO226" i="5"/>
  <c r="BK227" i="5"/>
  <c r="BL227" i="5"/>
  <c r="BM227" i="5"/>
  <c r="BN227" i="5"/>
  <c r="BO227" i="5"/>
  <c r="BK228" i="5"/>
  <c r="BL228" i="5"/>
  <c r="BM228" i="5"/>
  <c r="BN228" i="5"/>
  <c r="BO228" i="5"/>
  <c r="BK229" i="5"/>
  <c r="BL229" i="5"/>
  <c r="BM229" i="5"/>
  <c r="BN229" i="5"/>
  <c r="BO229" i="5"/>
  <c r="BK230" i="5"/>
  <c r="BL230" i="5"/>
  <c r="BM230" i="5"/>
  <c r="BN230" i="5"/>
  <c r="BO230" i="5"/>
  <c r="BK231" i="5"/>
  <c r="BL231" i="5"/>
  <c r="BM231" i="5"/>
  <c r="BN231" i="5"/>
  <c r="BO231" i="5"/>
  <c r="BK232" i="5"/>
  <c r="BL232" i="5"/>
  <c r="BM232" i="5"/>
  <c r="BN232" i="5"/>
  <c r="BO232" i="5"/>
  <c r="BK233" i="5"/>
  <c r="BL233" i="5"/>
  <c r="BM233" i="5"/>
  <c r="BN233" i="5"/>
  <c r="BO233" i="5"/>
  <c r="BK234" i="5"/>
  <c r="BL234" i="5"/>
  <c r="BM234" i="5"/>
  <c r="BN234" i="5"/>
  <c r="BO234" i="5"/>
  <c r="BK235" i="5"/>
  <c r="BL235" i="5"/>
  <c r="BM235" i="5"/>
  <c r="BN235" i="5"/>
  <c r="BO235" i="5"/>
  <c r="BK236" i="5"/>
  <c r="BL236" i="5"/>
  <c r="BM236" i="5"/>
  <c r="BN236" i="5"/>
  <c r="BO236" i="5"/>
  <c r="BK237" i="5"/>
  <c r="BL237" i="5"/>
  <c r="BM237" i="5"/>
  <c r="BN237" i="5"/>
  <c r="BO237" i="5"/>
  <c r="BK238" i="5"/>
  <c r="BL238" i="5"/>
  <c r="BM238" i="5"/>
  <c r="BN238" i="5"/>
  <c r="BO238" i="5"/>
  <c r="BK239" i="5"/>
  <c r="BL239" i="5"/>
  <c r="BM239" i="5"/>
  <c r="BN239" i="5"/>
  <c r="BO239" i="5"/>
  <c r="BK240" i="5"/>
  <c r="BL240" i="5"/>
  <c r="BM240" i="5"/>
  <c r="BN240" i="5"/>
  <c r="BO240" i="5"/>
  <c r="BK241" i="5"/>
  <c r="BL241" i="5"/>
  <c r="BM241" i="5"/>
  <c r="BN241" i="5"/>
  <c r="BO241" i="5"/>
  <c r="BK242" i="5"/>
  <c r="BL242" i="5"/>
  <c r="BM242" i="5"/>
  <c r="BN242" i="5"/>
  <c r="BO242" i="5"/>
  <c r="BK243" i="5"/>
  <c r="BL243" i="5"/>
  <c r="BM243" i="5"/>
  <c r="BN243" i="5"/>
  <c r="BO243" i="5"/>
  <c r="BK244" i="5"/>
  <c r="BL244" i="5"/>
  <c r="BM244" i="5"/>
  <c r="BN244" i="5"/>
  <c r="BO244" i="5"/>
  <c r="BK245" i="5"/>
  <c r="BL245" i="5"/>
  <c r="BM245" i="5"/>
  <c r="BN245" i="5"/>
  <c r="BO245" i="5"/>
  <c r="BK246" i="5"/>
  <c r="BL246" i="5"/>
  <c r="BM246" i="5"/>
  <c r="BN246" i="5"/>
  <c r="BO246" i="5"/>
  <c r="BK247" i="5"/>
  <c r="BL247" i="5"/>
  <c r="BM247" i="5"/>
  <c r="BN247" i="5"/>
  <c r="BO247" i="5"/>
  <c r="BK248" i="5"/>
  <c r="BL248" i="5"/>
  <c r="BM248" i="5"/>
  <c r="BN248" i="5"/>
  <c r="BO248" i="5"/>
  <c r="BK249" i="5"/>
  <c r="BL249" i="5"/>
  <c r="BM249" i="5"/>
  <c r="BN249" i="5"/>
  <c r="BO249" i="5"/>
  <c r="BK250" i="5"/>
  <c r="BL250" i="5"/>
  <c r="BM250" i="5"/>
  <c r="BN250" i="5"/>
  <c r="BO250" i="5"/>
  <c r="BK251" i="5"/>
  <c r="BL251" i="5"/>
  <c r="BM251" i="5"/>
  <c r="BN251" i="5"/>
  <c r="BO251" i="5"/>
  <c r="BK252" i="5"/>
  <c r="BL252" i="5"/>
  <c r="BM252" i="5"/>
  <c r="BN252" i="5"/>
  <c r="BO252" i="5"/>
  <c r="BK253" i="5"/>
  <c r="BL253" i="5"/>
  <c r="BM253" i="5"/>
  <c r="BN253" i="5"/>
  <c r="BO253" i="5"/>
  <c r="BK254" i="5"/>
  <c r="BL254" i="5"/>
  <c r="BM254" i="5"/>
  <c r="BN254" i="5"/>
  <c r="BO254" i="5"/>
  <c r="BK255" i="5"/>
  <c r="BL255" i="5"/>
  <c r="BM255" i="5"/>
  <c r="BN255" i="5"/>
  <c r="BO255" i="5"/>
  <c r="BK256" i="5"/>
  <c r="BL256" i="5"/>
  <c r="BM256" i="5"/>
  <c r="BN256" i="5"/>
  <c r="BO256" i="5"/>
  <c r="BK257" i="5"/>
  <c r="BL257" i="5"/>
  <c r="BM257" i="5"/>
  <c r="BN257" i="5"/>
  <c r="BO257" i="5"/>
  <c r="BK258" i="5"/>
  <c r="BL258" i="5"/>
  <c r="BM258" i="5"/>
  <c r="BN258" i="5"/>
  <c r="BO258" i="5"/>
  <c r="BK259" i="5"/>
  <c r="BL259" i="5"/>
  <c r="BM259" i="5"/>
  <c r="BN259" i="5"/>
  <c r="BO259" i="5"/>
  <c r="BK260" i="5"/>
  <c r="BL260" i="5"/>
  <c r="BM260" i="5"/>
  <c r="BN260" i="5"/>
  <c r="BO260" i="5"/>
  <c r="BK261" i="5"/>
  <c r="BL261" i="5"/>
  <c r="BM261" i="5"/>
  <c r="BN261" i="5"/>
  <c r="BO261" i="5"/>
  <c r="BK262" i="5"/>
  <c r="BL262" i="5"/>
  <c r="BM262" i="5"/>
  <c r="BN262" i="5"/>
  <c r="BO262" i="5"/>
  <c r="BK263" i="5"/>
  <c r="BL263" i="5"/>
  <c r="BM263" i="5"/>
  <c r="BN263" i="5"/>
  <c r="BO263" i="5"/>
  <c r="BK264" i="5"/>
  <c r="BL264" i="5"/>
  <c r="BM264" i="5"/>
  <c r="BN264" i="5"/>
  <c r="BO264" i="5"/>
  <c r="BK265" i="5"/>
  <c r="BL265" i="5"/>
  <c r="BM265" i="5"/>
  <c r="BN265" i="5"/>
  <c r="BO265" i="5"/>
  <c r="BK266" i="5"/>
  <c r="BL266" i="5"/>
  <c r="BM266" i="5"/>
  <c r="BN266" i="5"/>
  <c r="BO266" i="5"/>
  <c r="BK267" i="5"/>
  <c r="BL267" i="5"/>
  <c r="BM267" i="5"/>
  <c r="BN267" i="5"/>
  <c r="BO267" i="5"/>
  <c r="BK268" i="5"/>
  <c r="BL268" i="5"/>
  <c r="BM268" i="5"/>
  <c r="BN268" i="5"/>
  <c r="BO268" i="5"/>
  <c r="BK269" i="5"/>
  <c r="BL269" i="5"/>
  <c r="BM269" i="5"/>
  <c r="BN269" i="5"/>
  <c r="BO269" i="5"/>
  <c r="BK270" i="5"/>
  <c r="BL270" i="5"/>
  <c r="BM270" i="5"/>
  <c r="BN270" i="5"/>
  <c r="BO270" i="5"/>
  <c r="BK271" i="5"/>
  <c r="BL271" i="5"/>
  <c r="BM271" i="5"/>
  <c r="BN271" i="5"/>
  <c r="BO271" i="5"/>
  <c r="BK272" i="5"/>
  <c r="BL272" i="5"/>
  <c r="BM272" i="5"/>
  <c r="BN272" i="5"/>
  <c r="BO272" i="5"/>
  <c r="BK273" i="5"/>
  <c r="BL273" i="5"/>
  <c r="BM273" i="5"/>
  <c r="BN273" i="5"/>
  <c r="BO273" i="5"/>
  <c r="BK274" i="5"/>
  <c r="BL274" i="5"/>
  <c r="BM274" i="5"/>
  <c r="BN274" i="5"/>
  <c r="BO274" i="5"/>
  <c r="BK275" i="5"/>
  <c r="BL275" i="5"/>
  <c r="BM275" i="5"/>
  <c r="BN275" i="5"/>
  <c r="BO275" i="5"/>
  <c r="BK276" i="5"/>
  <c r="BL276" i="5"/>
  <c r="BM276" i="5"/>
  <c r="BN276" i="5"/>
  <c r="BO276" i="5"/>
  <c r="BK277" i="5"/>
  <c r="BL277" i="5"/>
  <c r="BM277" i="5"/>
  <c r="BN277" i="5"/>
  <c r="BO277" i="5"/>
  <c r="BK278" i="5"/>
  <c r="BL278" i="5"/>
  <c r="BM278" i="5"/>
  <c r="BN278" i="5"/>
  <c r="BO278" i="5"/>
  <c r="BK279" i="5"/>
  <c r="BL279" i="5"/>
  <c r="BM279" i="5"/>
  <c r="BN279" i="5"/>
  <c r="BO279" i="5"/>
  <c r="BK280" i="5"/>
  <c r="BL280" i="5"/>
  <c r="BM280" i="5"/>
  <c r="BN280" i="5"/>
  <c r="BO280" i="5"/>
  <c r="BK281" i="5"/>
  <c r="BL281" i="5"/>
  <c r="BM281" i="5"/>
  <c r="BN281" i="5"/>
  <c r="BO281" i="5"/>
  <c r="BK282" i="5"/>
  <c r="BL282" i="5"/>
  <c r="BM282" i="5"/>
  <c r="BN282" i="5"/>
  <c r="BO282" i="5"/>
  <c r="BK283" i="5"/>
  <c r="BL283" i="5"/>
  <c r="BM283" i="5"/>
  <c r="BN283" i="5"/>
  <c r="BO283" i="5"/>
  <c r="BO137" i="5"/>
  <c r="BL137" i="5"/>
  <c r="BK137" i="5"/>
  <c r="AX138" i="5"/>
  <c r="AY138" i="5"/>
  <c r="AZ138" i="5"/>
  <c r="BA138" i="5"/>
  <c r="BB138" i="5"/>
  <c r="BC138" i="5"/>
  <c r="BD138" i="5"/>
  <c r="BE138" i="5"/>
  <c r="BF138" i="5"/>
  <c r="BG138" i="5"/>
  <c r="BH138" i="5"/>
  <c r="BI138" i="5"/>
  <c r="BJ138" i="5"/>
  <c r="AX139" i="5"/>
  <c r="AY139" i="5"/>
  <c r="AZ139" i="5"/>
  <c r="BA139" i="5"/>
  <c r="BB139" i="5"/>
  <c r="BC139" i="5"/>
  <c r="BD139" i="5"/>
  <c r="BE139" i="5"/>
  <c r="BF139" i="5"/>
  <c r="BG139" i="5"/>
  <c r="BH139" i="5"/>
  <c r="BI139" i="5"/>
  <c r="BJ139" i="5"/>
  <c r="AX140" i="5"/>
  <c r="AY140" i="5"/>
  <c r="AZ140" i="5"/>
  <c r="BA140" i="5"/>
  <c r="BB140" i="5"/>
  <c r="BC140" i="5"/>
  <c r="BD140" i="5"/>
  <c r="BE140" i="5"/>
  <c r="BF140" i="5"/>
  <c r="BG140" i="5"/>
  <c r="BH140" i="5"/>
  <c r="BI140" i="5"/>
  <c r="BJ140" i="5"/>
  <c r="AX141" i="5"/>
  <c r="AY141" i="5"/>
  <c r="AZ141" i="5"/>
  <c r="BA141" i="5"/>
  <c r="BB141" i="5"/>
  <c r="BC141" i="5"/>
  <c r="BD141" i="5"/>
  <c r="BE141" i="5"/>
  <c r="BF141" i="5"/>
  <c r="BG141" i="5"/>
  <c r="BH141" i="5"/>
  <c r="BI141" i="5"/>
  <c r="BJ141" i="5"/>
  <c r="AX142" i="5"/>
  <c r="AY142" i="5"/>
  <c r="AZ142" i="5"/>
  <c r="BA142" i="5"/>
  <c r="BB142" i="5"/>
  <c r="BC142" i="5"/>
  <c r="BD142" i="5"/>
  <c r="BE142" i="5"/>
  <c r="BF142" i="5"/>
  <c r="BG142" i="5"/>
  <c r="BH142" i="5"/>
  <c r="BI142" i="5"/>
  <c r="BJ142" i="5"/>
  <c r="AX143" i="5"/>
  <c r="AY143" i="5"/>
  <c r="AZ143" i="5"/>
  <c r="BA143" i="5"/>
  <c r="BB143" i="5"/>
  <c r="BC143" i="5"/>
  <c r="BD143" i="5"/>
  <c r="BE143" i="5"/>
  <c r="BF143" i="5"/>
  <c r="BG143" i="5"/>
  <c r="BH143" i="5"/>
  <c r="BI143" i="5"/>
  <c r="BJ143" i="5"/>
  <c r="AX144" i="5"/>
  <c r="AY144" i="5"/>
  <c r="AZ144" i="5"/>
  <c r="BA144" i="5"/>
  <c r="BB144" i="5"/>
  <c r="BC144" i="5"/>
  <c r="BD144" i="5"/>
  <c r="BE144" i="5"/>
  <c r="BF144" i="5"/>
  <c r="BG144" i="5"/>
  <c r="BH144" i="5"/>
  <c r="BI144" i="5"/>
  <c r="BJ144" i="5"/>
  <c r="AX145" i="5"/>
  <c r="AY145" i="5"/>
  <c r="AZ145" i="5"/>
  <c r="BA145" i="5"/>
  <c r="BB145" i="5"/>
  <c r="BC145" i="5"/>
  <c r="BD145" i="5"/>
  <c r="BE145" i="5"/>
  <c r="BF145" i="5"/>
  <c r="BG145" i="5"/>
  <c r="BH145" i="5"/>
  <c r="BI145" i="5"/>
  <c r="BJ145" i="5"/>
  <c r="AX146" i="5"/>
  <c r="AY146" i="5"/>
  <c r="AZ146" i="5"/>
  <c r="BA146" i="5"/>
  <c r="BB146" i="5"/>
  <c r="BC146" i="5"/>
  <c r="BD146" i="5"/>
  <c r="BE146" i="5"/>
  <c r="BF146" i="5"/>
  <c r="BG146" i="5"/>
  <c r="BH146" i="5"/>
  <c r="BI146" i="5"/>
  <c r="BJ146" i="5"/>
  <c r="AX147" i="5"/>
  <c r="AY147" i="5"/>
  <c r="AZ147" i="5"/>
  <c r="BA147" i="5"/>
  <c r="BB147" i="5"/>
  <c r="BC147" i="5"/>
  <c r="BD147" i="5"/>
  <c r="BE147" i="5"/>
  <c r="BF147" i="5"/>
  <c r="BG147" i="5"/>
  <c r="BH147" i="5"/>
  <c r="BI147" i="5"/>
  <c r="BJ147" i="5"/>
  <c r="AX148" i="5"/>
  <c r="AY148" i="5"/>
  <c r="AZ148" i="5"/>
  <c r="BA148" i="5"/>
  <c r="BB148" i="5"/>
  <c r="BC148" i="5"/>
  <c r="BD148" i="5"/>
  <c r="BE148" i="5"/>
  <c r="BF148" i="5"/>
  <c r="BG148" i="5"/>
  <c r="BH148" i="5"/>
  <c r="BI148" i="5"/>
  <c r="BJ148" i="5"/>
  <c r="AX149" i="5"/>
  <c r="AY149" i="5"/>
  <c r="AZ149" i="5"/>
  <c r="BA149" i="5"/>
  <c r="BB149" i="5"/>
  <c r="BC149" i="5"/>
  <c r="BD149" i="5"/>
  <c r="BE149" i="5"/>
  <c r="BF149" i="5"/>
  <c r="BG149" i="5"/>
  <c r="BH149" i="5"/>
  <c r="BI149" i="5"/>
  <c r="BJ149" i="5"/>
  <c r="AX150" i="5"/>
  <c r="AY150" i="5"/>
  <c r="AZ150" i="5"/>
  <c r="BA150" i="5"/>
  <c r="BB150" i="5"/>
  <c r="BC150" i="5"/>
  <c r="BD150" i="5"/>
  <c r="BE150" i="5"/>
  <c r="BF150" i="5"/>
  <c r="BG150" i="5"/>
  <c r="BH150" i="5"/>
  <c r="BI150" i="5"/>
  <c r="BJ150" i="5"/>
  <c r="AX151" i="5"/>
  <c r="AY151" i="5"/>
  <c r="AZ151" i="5"/>
  <c r="BA151" i="5"/>
  <c r="BB151" i="5"/>
  <c r="BC151" i="5"/>
  <c r="BD151" i="5"/>
  <c r="BE151" i="5"/>
  <c r="BF151" i="5"/>
  <c r="BG151" i="5"/>
  <c r="BH151" i="5"/>
  <c r="BI151" i="5"/>
  <c r="BJ151" i="5"/>
  <c r="AX152" i="5"/>
  <c r="AY152" i="5"/>
  <c r="AZ152" i="5"/>
  <c r="BA152" i="5"/>
  <c r="BB152" i="5"/>
  <c r="BC152" i="5"/>
  <c r="BD152" i="5"/>
  <c r="BE152" i="5"/>
  <c r="BF152" i="5"/>
  <c r="BG152" i="5"/>
  <c r="BH152" i="5"/>
  <c r="BI152" i="5"/>
  <c r="BJ152" i="5"/>
  <c r="AX153" i="5"/>
  <c r="AY153" i="5"/>
  <c r="AZ153" i="5"/>
  <c r="BA153" i="5"/>
  <c r="BB153" i="5"/>
  <c r="BC153" i="5"/>
  <c r="BD153" i="5"/>
  <c r="BE153" i="5"/>
  <c r="BF153" i="5"/>
  <c r="BG153" i="5"/>
  <c r="BH153" i="5"/>
  <c r="BI153" i="5"/>
  <c r="BJ153" i="5"/>
  <c r="AX154" i="5"/>
  <c r="AY154" i="5"/>
  <c r="AZ154" i="5"/>
  <c r="BA154" i="5"/>
  <c r="BB154" i="5"/>
  <c r="BC154" i="5"/>
  <c r="BD154" i="5"/>
  <c r="BE154" i="5"/>
  <c r="BF154" i="5"/>
  <c r="BG154" i="5"/>
  <c r="BH154" i="5"/>
  <c r="BI154" i="5"/>
  <c r="BJ154" i="5"/>
  <c r="AX155" i="5"/>
  <c r="AY155" i="5"/>
  <c r="AZ155" i="5"/>
  <c r="BA155" i="5"/>
  <c r="BB155" i="5"/>
  <c r="BC155" i="5"/>
  <c r="BD155" i="5"/>
  <c r="BE155" i="5"/>
  <c r="BF155" i="5"/>
  <c r="BG155" i="5"/>
  <c r="BH155" i="5"/>
  <c r="BI155" i="5"/>
  <c r="BJ155" i="5"/>
  <c r="AX156" i="5"/>
  <c r="AY156" i="5"/>
  <c r="AZ156" i="5"/>
  <c r="BA156" i="5"/>
  <c r="BB156" i="5"/>
  <c r="BC156" i="5"/>
  <c r="BD156" i="5"/>
  <c r="BE156" i="5"/>
  <c r="BF156" i="5"/>
  <c r="BG156" i="5"/>
  <c r="BH156" i="5"/>
  <c r="BI156" i="5"/>
  <c r="BJ156" i="5"/>
  <c r="AX157" i="5"/>
  <c r="AY157" i="5"/>
  <c r="AZ157" i="5"/>
  <c r="BA157" i="5"/>
  <c r="BB157" i="5"/>
  <c r="BC157" i="5"/>
  <c r="BD157" i="5"/>
  <c r="BE157" i="5"/>
  <c r="BF157" i="5"/>
  <c r="BG157" i="5"/>
  <c r="BH157" i="5"/>
  <c r="BI157" i="5"/>
  <c r="BJ157" i="5"/>
  <c r="AX158" i="5"/>
  <c r="AY158" i="5"/>
  <c r="AZ158" i="5"/>
  <c r="BA158" i="5"/>
  <c r="BB158" i="5"/>
  <c r="BC158" i="5"/>
  <c r="BD158" i="5"/>
  <c r="BE158" i="5"/>
  <c r="BF158" i="5"/>
  <c r="BG158" i="5"/>
  <c r="BH158" i="5"/>
  <c r="BI158" i="5"/>
  <c r="BJ158" i="5"/>
  <c r="AX159" i="5"/>
  <c r="AY159" i="5"/>
  <c r="AZ159" i="5"/>
  <c r="BA159" i="5"/>
  <c r="BB159" i="5"/>
  <c r="BC159" i="5"/>
  <c r="BD159" i="5"/>
  <c r="BE159" i="5"/>
  <c r="BF159" i="5"/>
  <c r="BG159" i="5"/>
  <c r="BH159" i="5"/>
  <c r="BI159" i="5"/>
  <c r="BJ159" i="5"/>
  <c r="AX160" i="5"/>
  <c r="AY160" i="5"/>
  <c r="AZ160" i="5"/>
  <c r="BA160" i="5"/>
  <c r="BB160" i="5"/>
  <c r="BC160" i="5"/>
  <c r="BD160" i="5"/>
  <c r="BE160" i="5"/>
  <c r="BF160" i="5"/>
  <c r="BG160" i="5"/>
  <c r="BH160" i="5"/>
  <c r="BI160" i="5"/>
  <c r="BJ160" i="5"/>
  <c r="AX161" i="5"/>
  <c r="AY161" i="5"/>
  <c r="AZ161" i="5"/>
  <c r="BA161" i="5"/>
  <c r="BB161" i="5"/>
  <c r="BC161" i="5"/>
  <c r="BD161" i="5"/>
  <c r="BE161" i="5"/>
  <c r="BF161" i="5"/>
  <c r="BG161" i="5"/>
  <c r="BH161" i="5"/>
  <c r="BI161" i="5"/>
  <c r="BJ161" i="5"/>
  <c r="AX162" i="5"/>
  <c r="AY162" i="5"/>
  <c r="AZ162" i="5"/>
  <c r="BA162" i="5"/>
  <c r="BB162" i="5"/>
  <c r="BC162" i="5"/>
  <c r="BD162" i="5"/>
  <c r="BE162" i="5"/>
  <c r="BF162" i="5"/>
  <c r="BG162" i="5"/>
  <c r="BH162" i="5"/>
  <c r="BI162" i="5"/>
  <c r="BJ162" i="5"/>
  <c r="AX163" i="5"/>
  <c r="AY163" i="5"/>
  <c r="AZ163" i="5"/>
  <c r="BA163" i="5"/>
  <c r="BB163" i="5"/>
  <c r="BC163" i="5"/>
  <c r="BD163" i="5"/>
  <c r="BE163" i="5"/>
  <c r="BF163" i="5"/>
  <c r="BG163" i="5"/>
  <c r="BH163" i="5"/>
  <c r="BI163" i="5"/>
  <c r="BJ163" i="5"/>
  <c r="AX164" i="5"/>
  <c r="AY164" i="5"/>
  <c r="AZ164" i="5"/>
  <c r="BA164" i="5"/>
  <c r="BB164" i="5"/>
  <c r="BC164" i="5"/>
  <c r="BD164" i="5"/>
  <c r="BE164" i="5"/>
  <c r="BF164" i="5"/>
  <c r="BG164" i="5"/>
  <c r="BH164" i="5"/>
  <c r="BI164" i="5"/>
  <c r="BJ164" i="5"/>
  <c r="AX165" i="5"/>
  <c r="AY165" i="5"/>
  <c r="AZ165" i="5"/>
  <c r="BA165" i="5"/>
  <c r="BB165" i="5"/>
  <c r="BC165" i="5"/>
  <c r="BD165" i="5"/>
  <c r="BE165" i="5"/>
  <c r="BF165" i="5"/>
  <c r="BG165" i="5"/>
  <c r="BH165" i="5"/>
  <c r="BI165" i="5"/>
  <c r="BJ165" i="5"/>
  <c r="AX166" i="5"/>
  <c r="AY166" i="5"/>
  <c r="AZ166" i="5"/>
  <c r="BA166" i="5"/>
  <c r="BB166" i="5"/>
  <c r="BC166" i="5"/>
  <c r="BD166" i="5"/>
  <c r="BE166" i="5"/>
  <c r="BF166" i="5"/>
  <c r="BG166" i="5"/>
  <c r="BH166" i="5"/>
  <c r="BI166" i="5"/>
  <c r="BJ166" i="5"/>
  <c r="AX167" i="5"/>
  <c r="AY167" i="5"/>
  <c r="AZ167" i="5"/>
  <c r="BA167" i="5"/>
  <c r="BB167" i="5"/>
  <c r="BC167" i="5"/>
  <c r="BD167" i="5"/>
  <c r="BE167" i="5"/>
  <c r="BF167" i="5"/>
  <c r="BG167" i="5"/>
  <c r="BH167" i="5"/>
  <c r="BI167" i="5"/>
  <c r="BJ167" i="5"/>
  <c r="AX168" i="5"/>
  <c r="AY168" i="5"/>
  <c r="AZ168" i="5"/>
  <c r="BA168" i="5"/>
  <c r="BB168" i="5"/>
  <c r="BC168" i="5"/>
  <c r="BD168" i="5"/>
  <c r="BE168" i="5"/>
  <c r="BF168" i="5"/>
  <c r="BG168" i="5"/>
  <c r="BH168" i="5"/>
  <c r="BI168" i="5"/>
  <c r="BJ168" i="5"/>
  <c r="AX169" i="5"/>
  <c r="AY169" i="5"/>
  <c r="AZ169" i="5"/>
  <c r="BA169" i="5"/>
  <c r="BB169" i="5"/>
  <c r="BC169" i="5"/>
  <c r="BD169" i="5"/>
  <c r="BE169" i="5"/>
  <c r="BF169" i="5"/>
  <c r="BG169" i="5"/>
  <c r="BH169" i="5"/>
  <c r="BI169" i="5"/>
  <c r="BJ169" i="5"/>
  <c r="AX170" i="5"/>
  <c r="AY170" i="5"/>
  <c r="AZ170" i="5"/>
  <c r="BA170" i="5"/>
  <c r="BB170" i="5"/>
  <c r="BC170" i="5"/>
  <c r="BD170" i="5"/>
  <c r="BE170" i="5"/>
  <c r="BF170" i="5"/>
  <c r="BG170" i="5"/>
  <c r="BH170" i="5"/>
  <c r="BI170" i="5"/>
  <c r="BJ170" i="5"/>
  <c r="AX171" i="5"/>
  <c r="AY171" i="5"/>
  <c r="AZ171" i="5"/>
  <c r="BA171" i="5"/>
  <c r="BB171" i="5"/>
  <c r="BC171" i="5"/>
  <c r="BD171" i="5"/>
  <c r="BE171" i="5"/>
  <c r="BF171" i="5"/>
  <c r="BG171" i="5"/>
  <c r="BH171" i="5"/>
  <c r="BI171" i="5"/>
  <c r="BJ171" i="5"/>
  <c r="AX172" i="5"/>
  <c r="AY172" i="5"/>
  <c r="AZ172" i="5"/>
  <c r="BA172" i="5"/>
  <c r="BB172" i="5"/>
  <c r="BC172" i="5"/>
  <c r="BD172" i="5"/>
  <c r="BE172" i="5"/>
  <c r="BF172" i="5"/>
  <c r="BG172" i="5"/>
  <c r="BH172" i="5"/>
  <c r="BI172" i="5"/>
  <c r="BJ172" i="5"/>
  <c r="AX173" i="5"/>
  <c r="AY173" i="5"/>
  <c r="AZ173" i="5"/>
  <c r="BA173" i="5"/>
  <c r="BB173" i="5"/>
  <c r="BC173" i="5"/>
  <c r="BD173" i="5"/>
  <c r="BE173" i="5"/>
  <c r="BF173" i="5"/>
  <c r="BG173" i="5"/>
  <c r="BH173" i="5"/>
  <c r="BI173" i="5"/>
  <c r="BJ173" i="5"/>
  <c r="AX174" i="5"/>
  <c r="AY174" i="5"/>
  <c r="AZ174" i="5"/>
  <c r="BA174" i="5"/>
  <c r="BB174" i="5"/>
  <c r="BC174" i="5"/>
  <c r="BD174" i="5"/>
  <c r="BE174" i="5"/>
  <c r="BF174" i="5"/>
  <c r="BG174" i="5"/>
  <c r="BH174" i="5"/>
  <c r="BI174" i="5"/>
  <c r="BJ174" i="5"/>
  <c r="AX175" i="5"/>
  <c r="AY175" i="5"/>
  <c r="AZ175" i="5"/>
  <c r="BA175" i="5"/>
  <c r="BB175" i="5"/>
  <c r="BC175" i="5"/>
  <c r="BD175" i="5"/>
  <c r="BE175" i="5"/>
  <c r="BF175" i="5"/>
  <c r="BG175" i="5"/>
  <c r="BH175" i="5"/>
  <c r="BI175" i="5"/>
  <c r="BJ175" i="5"/>
  <c r="AX176" i="5"/>
  <c r="AY176" i="5"/>
  <c r="AZ176" i="5"/>
  <c r="BA176" i="5"/>
  <c r="BB176" i="5"/>
  <c r="BC176" i="5"/>
  <c r="BD176" i="5"/>
  <c r="BE176" i="5"/>
  <c r="BF176" i="5"/>
  <c r="BG176" i="5"/>
  <c r="BH176" i="5"/>
  <c r="BI176" i="5"/>
  <c r="BJ176" i="5"/>
  <c r="AX177" i="5"/>
  <c r="AY177" i="5"/>
  <c r="AZ177" i="5"/>
  <c r="BA177" i="5"/>
  <c r="BB177" i="5"/>
  <c r="BC177" i="5"/>
  <c r="BD177" i="5"/>
  <c r="BE177" i="5"/>
  <c r="BF177" i="5"/>
  <c r="BG177" i="5"/>
  <c r="BH177" i="5"/>
  <c r="BI177" i="5"/>
  <c r="BJ177" i="5"/>
  <c r="AX178" i="5"/>
  <c r="AY178" i="5"/>
  <c r="AZ178" i="5"/>
  <c r="BA178" i="5"/>
  <c r="BB178" i="5"/>
  <c r="BC178" i="5"/>
  <c r="BD178" i="5"/>
  <c r="BE178" i="5"/>
  <c r="BF178" i="5"/>
  <c r="BG178" i="5"/>
  <c r="BH178" i="5"/>
  <c r="BI178" i="5"/>
  <c r="BJ178" i="5"/>
  <c r="AX179" i="5"/>
  <c r="AY179" i="5"/>
  <c r="AZ179" i="5"/>
  <c r="BA179" i="5"/>
  <c r="BB179" i="5"/>
  <c r="BC179" i="5"/>
  <c r="BD179" i="5"/>
  <c r="BE179" i="5"/>
  <c r="BF179" i="5"/>
  <c r="BG179" i="5"/>
  <c r="BH179" i="5"/>
  <c r="BI179" i="5"/>
  <c r="BJ179" i="5"/>
  <c r="AX180" i="5"/>
  <c r="AY180" i="5"/>
  <c r="AZ180" i="5"/>
  <c r="BA180" i="5"/>
  <c r="BB180" i="5"/>
  <c r="BC180" i="5"/>
  <c r="BD180" i="5"/>
  <c r="BE180" i="5"/>
  <c r="BF180" i="5"/>
  <c r="BG180" i="5"/>
  <c r="BH180" i="5"/>
  <c r="BI180" i="5"/>
  <c r="BJ180" i="5"/>
  <c r="AX181" i="5"/>
  <c r="AY181" i="5"/>
  <c r="AZ181" i="5"/>
  <c r="BA181" i="5"/>
  <c r="BB181" i="5"/>
  <c r="BC181" i="5"/>
  <c r="BD181" i="5"/>
  <c r="BE181" i="5"/>
  <c r="BF181" i="5"/>
  <c r="BG181" i="5"/>
  <c r="BH181" i="5"/>
  <c r="BI181" i="5"/>
  <c r="BJ181" i="5"/>
  <c r="AX182" i="5"/>
  <c r="AY182" i="5"/>
  <c r="AZ182" i="5"/>
  <c r="BA182" i="5"/>
  <c r="BB182" i="5"/>
  <c r="BC182" i="5"/>
  <c r="BD182" i="5"/>
  <c r="BE182" i="5"/>
  <c r="BF182" i="5"/>
  <c r="BG182" i="5"/>
  <c r="BH182" i="5"/>
  <c r="BI182" i="5"/>
  <c r="BJ182" i="5"/>
  <c r="AX183" i="5"/>
  <c r="AY183" i="5"/>
  <c r="AZ183" i="5"/>
  <c r="BA183" i="5"/>
  <c r="BB183" i="5"/>
  <c r="BC183" i="5"/>
  <c r="BD183" i="5"/>
  <c r="BE183" i="5"/>
  <c r="BF183" i="5"/>
  <c r="BG183" i="5"/>
  <c r="BH183" i="5"/>
  <c r="BI183" i="5"/>
  <c r="BJ183" i="5"/>
  <c r="AX184" i="5"/>
  <c r="AY184" i="5"/>
  <c r="AZ184" i="5"/>
  <c r="BA184" i="5"/>
  <c r="BB184" i="5"/>
  <c r="BC184" i="5"/>
  <c r="BD184" i="5"/>
  <c r="BE184" i="5"/>
  <c r="BF184" i="5"/>
  <c r="BG184" i="5"/>
  <c r="BH184" i="5"/>
  <c r="BI184" i="5"/>
  <c r="BJ184" i="5"/>
  <c r="AX185" i="5"/>
  <c r="AY185" i="5"/>
  <c r="AZ185" i="5"/>
  <c r="BA185" i="5"/>
  <c r="BB185" i="5"/>
  <c r="BC185" i="5"/>
  <c r="BD185" i="5"/>
  <c r="BE185" i="5"/>
  <c r="BF185" i="5"/>
  <c r="BG185" i="5"/>
  <c r="BH185" i="5"/>
  <c r="BI185" i="5"/>
  <c r="BJ185" i="5"/>
  <c r="AX186" i="5"/>
  <c r="AY186" i="5"/>
  <c r="AZ186" i="5"/>
  <c r="BA186" i="5"/>
  <c r="BB186" i="5"/>
  <c r="BC186" i="5"/>
  <c r="BD186" i="5"/>
  <c r="BE186" i="5"/>
  <c r="BF186" i="5"/>
  <c r="BG186" i="5"/>
  <c r="BH186" i="5"/>
  <c r="BI186" i="5"/>
  <c r="BJ186" i="5"/>
  <c r="AX187" i="5"/>
  <c r="AY187" i="5"/>
  <c r="AZ187" i="5"/>
  <c r="BA187" i="5"/>
  <c r="BB187" i="5"/>
  <c r="BC187" i="5"/>
  <c r="BD187" i="5"/>
  <c r="BE187" i="5"/>
  <c r="BF187" i="5"/>
  <c r="BG187" i="5"/>
  <c r="BH187" i="5"/>
  <c r="BI187" i="5"/>
  <c r="BJ187" i="5"/>
  <c r="AX188" i="5"/>
  <c r="AY188" i="5"/>
  <c r="AZ188" i="5"/>
  <c r="BA188" i="5"/>
  <c r="BB188" i="5"/>
  <c r="BC188" i="5"/>
  <c r="BD188" i="5"/>
  <c r="BE188" i="5"/>
  <c r="BF188" i="5"/>
  <c r="BG188" i="5"/>
  <c r="BH188" i="5"/>
  <c r="BI188" i="5"/>
  <c r="BJ188" i="5"/>
  <c r="AX189" i="5"/>
  <c r="AY189" i="5"/>
  <c r="AZ189" i="5"/>
  <c r="BA189" i="5"/>
  <c r="BB189" i="5"/>
  <c r="BC189" i="5"/>
  <c r="BD189" i="5"/>
  <c r="BE189" i="5"/>
  <c r="BF189" i="5"/>
  <c r="BG189" i="5"/>
  <c r="BH189" i="5"/>
  <c r="BI189" i="5"/>
  <c r="BJ189" i="5"/>
  <c r="AX190" i="5"/>
  <c r="AY190" i="5"/>
  <c r="AZ190" i="5"/>
  <c r="BA190" i="5"/>
  <c r="BB190" i="5"/>
  <c r="BC190" i="5"/>
  <c r="BD190" i="5"/>
  <c r="BE190" i="5"/>
  <c r="BF190" i="5"/>
  <c r="BG190" i="5"/>
  <c r="BH190" i="5"/>
  <c r="BI190" i="5"/>
  <c r="BJ190" i="5"/>
  <c r="AX191" i="5"/>
  <c r="AY191" i="5"/>
  <c r="AZ191" i="5"/>
  <c r="BA191" i="5"/>
  <c r="BB191" i="5"/>
  <c r="BC191" i="5"/>
  <c r="BD191" i="5"/>
  <c r="BE191" i="5"/>
  <c r="BF191" i="5"/>
  <c r="BG191" i="5"/>
  <c r="BH191" i="5"/>
  <c r="BI191" i="5"/>
  <c r="BJ191" i="5"/>
  <c r="AX192" i="5"/>
  <c r="AY192" i="5"/>
  <c r="AZ192" i="5"/>
  <c r="BA192" i="5"/>
  <c r="BB192" i="5"/>
  <c r="BC192" i="5"/>
  <c r="BD192" i="5"/>
  <c r="BE192" i="5"/>
  <c r="BF192" i="5"/>
  <c r="BG192" i="5"/>
  <c r="BH192" i="5"/>
  <c r="BI192" i="5"/>
  <c r="BJ192" i="5"/>
  <c r="AX193" i="5"/>
  <c r="AY193" i="5"/>
  <c r="AZ193" i="5"/>
  <c r="BA193" i="5"/>
  <c r="BB193" i="5"/>
  <c r="BC193" i="5"/>
  <c r="BD193" i="5"/>
  <c r="BE193" i="5"/>
  <c r="BF193" i="5"/>
  <c r="BG193" i="5"/>
  <c r="BH193" i="5"/>
  <c r="BI193" i="5"/>
  <c r="BJ193" i="5"/>
  <c r="AX194" i="5"/>
  <c r="AY194" i="5"/>
  <c r="AZ194" i="5"/>
  <c r="BA194" i="5"/>
  <c r="BB194" i="5"/>
  <c r="BC194" i="5"/>
  <c r="BD194" i="5"/>
  <c r="BE194" i="5"/>
  <c r="BF194" i="5"/>
  <c r="BG194" i="5"/>
  <c r="BH194" i="5"/>
  <c r="BI194" i="5"/>
  <c r="BJ194" i="5"/>
  <c r="AX195" i="5"/>
  <c r="AY195" i="5"/>
  <c r="AZ195" i="5"/>
  <c r="BA195" i="5"/>
  <c r="BB195" i="5"/>
  <c r="BC195" i="5"/>
  <c r="BD195" i="5"/>
  <c r="BE195" i="5"/>
  <c r="BF195" i="5"/>
  <c r="BG195" i="5"/>
  <c r="BH195" i="5"/>
  <c r="BI195" i="5"/>
  <c r="BJ195" i="5"/>
  <c r="AX196" i="5"/>
  <c r="AY196" i="5"/>
  <c r="AZ196" i="5"/>
  <c r="BA196" i="5"/>
  <c r="BB196" i="5"/>
  <c r="BC196" i="5"/>
  <c r="BD196" i="5"/>
  <c r="BE196" i="5"/>
  <c r="BF196" i="5"/>
  <c r="BG196" i="5"/>
  <c r="BH196" i="5"/>
  <c r="BI196" i="5"/>
  <c r="BJ196" i="5"/>
  <c r="AX197" i="5"/>
  <c r="AY197" i="5"/>
  <c r="AZ197" i="5"/>
  <c r="BA197" i="5"/>
  <c r="BB197" i="5"/>
  <c r="BC197" i="5"/>
  <c r="BD197" i="5"/>
  <c r="BE197" i="5"/>
  <c r="BF197" i="5"/>
  <c r="BG197" i="5"/>
  <c r="BH197" i="5"/>
  <c r="BI197" i="5"/>
  <c r="BJ197" i="5"/>
  <c r="AX198" i="5"/>
  <c r="AY198" i="5"/>
  <c r="AZ198" i="5"/>
  <c r="BA198" i="5"/>
  <c r="BB198" i="5"/>
  <c r="BC198" i="5"/>
  <c r="BD198" i="5"/>
  <c r="BE198" i="5"/>
  <c r="BF198" i="5"/>
  <c r="BG198" i="5"/>
  <c r="BH198" i="5"/>
  <c r="BI198" i="5"/>
  <c r="BJ198" i="5"/>
  <c r="AX199" i="5"/>
  <c r="AY199" i="5"/>
  <c r="AZ199" i="5"/>
  <c r="BA199" i="5"/>
  <c r="BB199" i="5"/>
  <c r="BC199" i="5"/>
  <c r="BD199" i="5"/>
  <c r="BE199" i="5"/>
  <c r="BF199" i="5"/>
  <c r="BG199" i="5"/>
  <c r="BH199" i="5"/>
  <c r="BI199" i="5"/>
  <c r="BJ199" i="5"/>
  <c r="AX200" i="5"/>
  <c r="AY200" i="5"/>
  <c r="AZ200" i="5"/>
  <c r="BA200" i="5"/>
  <c r="BB200" i="5"/>
  <c r="BC200" i="5"/>
  <c r="BD200" i="5"/>
  <c r="BE200" i="5"/>
  <c r="BF200" i="5"/>
  <c r="BG200" i="5"/>
  <c r="BH200" i="5"/>
  <c r="BI200" i="5"/>
  <c r="BJ200" i="5"/>
  <c r="AX201" i="5"/>
  <c r="AY201" i="5"/>
  <c r="AZ201" i="5"/>
  <c r="BA201" i="5"/>
  <c r="BB201" i="5"/>
  <c r="BC201" i="5"/>
  <c r="BD201" i="5"/>
  <c r="BE201" i="5"/>
  <c r="BF201" i="5"/>
  <c r="BG201" i="5"/>
  <c r="BH201" i="5"/>
  <c r="BI201" i="5"/>
  <c r="BJ201" i="5"/>
  <c r="AX202" i="5"/>
  <c r="AY202" i="5"/>
  <c r="AZ202" i="5"/>
  <c r="BA202" i="5"/>
  <c r="BB202" i="5"/>
  <c r="BC202" i="5"/>
  <c r="BD202" i="5"/>
  <c r="BE202" i="5"/>
  <c r="BF202" i="5"/>
  <c r="BG202" i="5"/>
  <c r="BH202" i="5"/>
  <c r="BI202" i="5"/>
  <c r="BJ202" i="5"/>
  <c r="AX203" i="5"/>
  <c r="AY203" i="5"/>
  <c r="AZ203" i="5"/>
  <c r="BA203" i="5"/>
  <c r="BB203" i="5"/>
  <c r="BC203" i="5"/>
  <c r="BD203" i="5"/>
  <c r="BE203" i="5"/>
  <c r="BF203" i="5"/>
  <c r="BG203" i="5"/>
  <c r="BH203" i="5"/>
  <c r="BI203" i="5"/>
  <c r="BJ203" i="5"/>
  <c r="AX204" i="5"/>
  <c r="AY204" i="5"/>
  <c r="AZ204" i="5"/>
  <c r="BA204" i="5"/>
  <c r="BB204" i="5"/>
  <c r="BC204" i="5"/>
  <c r="BD204" i="5"/>
  <c r="BE204" i="5"/>
  <c r="BF204" i="5"/>
  <c r="BG204" i="5"/>
  <c r="BH204" i="5"/>
  <c r="BI204" i="5"/>
  <c r="BJ204" i="5"/>
  <c r="AX205" i="5"/>
  <c r="AY205" i="5"/>
  <c r="AZ205" i="5"/>
  <c r="BA205" i="5"/>
  <c r="BB205" i="5"/>
  <c r="BC205" i="5"/>
  <c r="BD205" i="5"/>
  <c r="BE205" i="5"/>
  <c r="BF205" i="5"/>
  <c r="BG205" i="5"/>
  <c r="BH205" i="5"/>
  <c r="BI205" i="5"/>
  <c r="BJ205" i="5"/>
  <c r="AX206" i="5"/>
  <c r="AY206" i="5"/>
  <c r="AZ206" i="5"/>
  <c r="BA206" i="5"/>
  <c r="BB206" i="5"/>
  <c r="BC206" i="5"/>
  <c r="BD206" i="5"/>
  <c r="BE206" i="5"/>
  <c r="BF206" i="5"/>
  <c r="BG206" i="5"/>
  <c r="BH206" i="5"/>
  <c r="BI206" i="5"/>
  <c r="BJ206" i="5"/>
  <c r="AX207" i="5"/>
  <c r="AY207" i="5"/>
  <c r="AZ207" i="5"/>
  <c r="BA207" i="5"/>
  <c r="BB207" i="5"/>
  <c r="BC207" i="5"/>
  <c r="BD207" i="5"/>
  <c r="BE207" i="5"/>
  <c r="BF207" i="5"/>
  <c r="BG207" i="5"/>
  <c r="BH207" i="5"/>
  <c r="BI207" i="5"/>
  <c r="BJ207" i="5"/>
  <c r="AX208" i="5"/>
  <c r="AY208" i="5"/>
  <c r="AZ208" i="5"/>
  <c r="BA208" i="5"/>
  <c r="BB208" i="5"/>
  <c r="BC208" i="5"/>
  <c r="BD208" i="5"/>
  <c r="BE208" i="5"/>
  <c r="BF208" i="5"/>
  <c r="BG208" i="5"/>
  <c r="BH208" i="5"/>
  <c r="BI208" i="5"/>
  <c r="BJ208" i="5"/>
  <c r="AX209" i="5"/>
  <c r="AY209" i="5"/>
  <c r="AZ209" i="5"/>
  <c r="BA209" i="5"/>
  <c r="BB209" i="5"/>
  <c r="BC209" i="5"/>
  <c r="BD209" i="5"/>
  <c r="BE209" i="5"/>
  <c r="BF209" i="5"/>
  <c r="BG209" i="5"/>
  <c r="BH209" i="5"/>
  <c r="BI209" i="5"/>
  <c r="BJ209" i="5"/>
  <c r="AX210" i="5"/>
  <c r="AY210" i="5"/>
  <c r="AZ210" i="5"/>
  <c r="BA210" i="5"/>
  <c r="BB210" i="5"/>
  <c r="BC210" i="5"/>
  <c r="BD210" i="5"/>
  <c r="BE210" i="5"/>
  <c r="BF210" i="5"/>
  <c r="BG210" i="5"/>
  <c r="BH210" i="5"/>
  <c r="BI210" i="5"/>
  <c r="BJ210" i="5"/>
  <c r="AX211" i="5"/>
  <c r="AY211" i="5"/>
  <c r="AZ211" i="5"/>
  <c r="BA211" i="5"/>
  <c r="BB211" i="5"/>
  <c r="BC211" i="5"/>
  <c r="BD211" i="5"/>
  <c r="BE211" i="5"/>
  <c r="BF211" i="5"/>
  <c r="BG211" i="5"/>
  <c r="BH211" i="5"/>
  <c r="BI211" i="5"/>
  <c r="BJ211" i="5"/>
  <c r="AX212" i="5"/>
  <c r="AY212" i="5"/>
  <c r="AZ212" i="5"/>
  <c r="BA212" i="5"/>
  <c r="BB212" i="5"/>
  <c r="BC212" i="5"/>
  <c r="BD212" i="5"/>
  <c r="BE212" i="5"/>
  <c r="BF212" i="5"/>
  <c r="BG212" i="5"/>
  <c r="BH212" i="5"/>
  <c r="BI212" i="5"/>
  <c r="BJ212" i="5"/>
  <c r="AX213" i="5"/>
  <c r="AY213" i="5"/>
  <c r="AZ213" i="5"/>
  <c r="BA213" i="5"/>
  <c r="BB213" i="5"/>
  <c r="BC213" i="5"/>
  <c r="BD213" i="5"/>
  <c r="BE213" i="5"/>
  <c r="BF213" i="5"/>
  <c r="BG213" i="5"/>
  <c r="BH213" i="5"/>
  <c r="BI213" i="5"/>
  <c r="BJ213" i="5"/>
  <c r="AX214" i="5"/>
  <c r="AY214" i="5"/>
  <c r="AZ214" i="5"/>
  <c r="BA214" i="5"/>
  <c r="BB214" i="5"/>
  <c r="BC214" i="5"/>
  <c r="BD214" i="5"/>
  <c r="BE214" i="5"/>
  <c r="BF214" i="5"/>
  <c r="BG214" i="5"/>
  <c r="BH214" i="5"/>
  <c r="BI214" i="5"/>
  <c r="BJ214" i="5"/>
  <c r="AX215" i="5"/>
  <c r="AY215" i="5"/>
  <c r="AZ215" i="5"/>
  <c r="BA215" i="5"/>
  <c r="BB215" i="5"/>
  <c r="BC215" i="5"/>
  <c r="BD215" i="5"/>
  <c r="BE215" i="5"/>
  <c r="BF215" i="5"/>
  <c r="BG215" i="5"/>
  <c r="BH215" i="5"/>
  <c r="BI215" i="5"/>
  <c r="BJ215" i="5"/>
  <c r="AX216" i="5"/>
  <c r="AY216" i="5"/>
  <c r="AZ216" i="5"/>
  <c r="BA216" i="5"/>
  <c r="BB216" i="5"/>
  <c r="BC216" i="5"/>
  <c r="BD216" i="5"/>
  <c r="BE216" i="5"/>
  <c r="BF216" i="5"/>
  <c r="BG216" i="5"/>
  <c r="BH216" i="5"/>
  <c r="BI216" i="5"/>
  <c r="BJ216" i="5"/>
  <c r="AX217" i="5"/>
  <c r="AY217" i="5"/>
  <c r="AZ217" i="5"/>
  <c r="BA217" i="5"/>
  <c r="BB217" i="5"/>
  <c r="BC217" i="5"/>
  <c r="BD217" i="5"/>
  <c r="BE217" i="5"/>
  <c r="BF217" i="5"/>
  <c r="BG217" i="5"/>
  <c r="BH217" i="5"/>
  <c r="BI217" i="5"/>
  <c r="BJ217" i="5"/>
  <c r="AX218" i="5"/>
  <c r="AY218" i="5"/>
  <c r="AZ218" i="5"/>
  <c r="BA218" i="5"/>
  <c r="BB218" i="5"/>
  <c r="BC218" i="5"/>
  <c r="BD218" i="5"/>
  <c r="BE218" i="5"/>
  <c r="BF218" i="5"/>
  <c r="BG218" i="5"/>
  <c r="BH218" i="5"/>
  <c r="BI218" i="5"/>
  <c r="BJ218" i="5"/>
  <c r="AX219" i="5"/>
  <c r="AY219" i="5"/>
  <c r="AZ219" i="5"/>
  <c r="BA219" i="5"/>
  <c r="BB219" i="5"/>
  <c r="BC219" i="5"/>
  <c r="BD219" i="5"/>
  <c r="BE219" i="5"/>
  <c r="BF219" i="5"/>
  <c r="BG219" i="5"/>
  <c r="BH219" i="5"/>
  <c r="BI219" i="5"/>
  <c r="BJ219" i="5"/>
  <c r="AX220" i="5"/>
  <c r="AY220" i="5"/>
  <c r="AZ220" i="5"/>
  <c r="BA220" i="5"/>
  <c r="BB220" i="5"/>
  <c r="BC220" i="5"/>
  <c r="BD220" i="5"/>
  <c r="BE220" i="5"/>
  <c r="BF220" i="5"/>
  <c r="BG220" i="5"/>
  <c r="BH220" i="5"/>
  <c r="BI220" i="5"/>
  <c r="BJ220" i="5"/>
  <c r="AX221" i="5"/>
  <c r="AY221" i="5"/>
  <c r="AZ221" i="5"/>
  <c r="BA221" i="5"/>
  <c r="BB221" i="5"/>
  <c r="BC221" i="5"/>
  <c r="BD221" i="5"/>
  <c r="BE221" i="5"/>
  <c r="BF221" i="5"/>
  <c r="BG221" i="5"/>
  <c r="BH221" i="5"/>
  <c r="BI221" i="5"/>
  <c r="BJ221" i="5"/>
  <c r="AX222" i="5"/>
  <c r="AY222" i="5"/>
  <c r="AZ222" i="5"/>
  <c r="BA222" i="5"/>
  <c r="BB222" i="5"/>
  <c r="BC222" i="5"/>
  <c r="BD222" i="5"/>
  <c r="BE222" i="5"/>
  <c r="BF222" i="5"/>
  <c r="BG222" i="5"/>
  <c r="BH222" i="5"/>
  <c r="BI222" i="5"/>
  <c r="BJ222" i="5"/>
  <c r="AX223" i="5"/>
  <c r="AY223" i="5"/>
  <c r="AZ223" i="5"/>
  <c r="BA223" i="5"/>
  <c r="BB223" i="5"/>
  <c r="BC223" i="5"/>
  <c r="BD223" i="5"/>
  <c r="BE223" i="5"/>
  <c r="BF223" i="5"/>
  <c r="BG223" i="5"/>
  <c r="BH223" i="5"/>
  <c r="BI223" i="5"/>
  <c r="BJ223" i="5"/>
  <c r="AX224" i="5"/>
  <c r="AY224" i="5"/>
  <c r="AZ224" i="5"/>
  <c r="BA224" i="5"/>
  <c r="BB224" i="5"/>
  <c r="BC224" i="5"/>
  <c r="BD224" i="5"/>
  <c r="BE224" i="5"/>
  <c r="BF224" i="5"/>
  <c r="BG224" i="5"/>
  <c r="BH224" i="5"/>
  <c r="BI224" i="5"/>
  <c r="BJ224" i="5"/>
  <c r="AX225" i="5"/>
  <c r="AY225" i="5"/>
  <c r="AZ225" i="5"/>
  <c r="BA225" i="5"/>
  <c r="BB225" i="5"/>
  <c r="BC225" i="5"/>
  <c r="BD225" i="5"/>
  <c r="BE225" i="5"/>
  <c r="BF225" i="5"/>
  <c r="BG225" i="5"/>
  <c r="BH225" i="5"/>
  <c r="BI225" i="5"/>
  <c r="BJ225" i="5"/>
  <c r="AX226" i="5"/>
  <c r="AY226" i="5"/>
  <c r="AZ226" i="5"/>
  <c r="BA226" i="5"/>
  <c r="BB226" i="5"/>
  <c r="BC226" i="5"/>
  <c r="BD226" i="5"/>
  <c r="BE226" i="5"/>
  <c r="BF226" i="5"/>
  <c r="BG226" i="5"/>
  <c r="BH226" i="5"/>
  <c r="BI226" i="5"/>
  <c r="BJ226" i="5"/>
  <c r="AX227" i="5"/>
  <c r="AY227" i="5"/>
  <c r="AZ227" i="5"/>
  <c r="BA227" i="5"/>
  <c r="BB227" i="5"/>
  <c r="BC227" i="5"/>
  <c r="BD227" i="5"/>
  <c r="BE227" i="5"/>
  <c r="BF227" i="5"/>
  <c r="BG227" i="5"/>
  <c r="BH227" i="5"/>
  <c r="BI227" i="5"/>
  <c r="BJ227" i="5"/>
  <c r="AX228" i="5"/>
  <c r="AY228" i="5"/>
  <c r="AZ228" i="5"/>
  <c r="BA228" i="5"/>
  <c r="BB228" i="5"/>
  <c r="BC228" i="5"/>
  <c r="BD228" i="5"/>
  <c r="BE228" i="5"/>
  <c r="BF228" i="5"/>
  <c r="BG228" i="5"/>
  <c r="BH228" i="5"/>
  <c r="BI228" i="5"/>
  <c r="BJ228" i="5"/>
  <c r="AX229" i="5"/>
  <c r="AY229" i="5"/>
  <c r="AZ229" i="5"/>
  <c r="BA229" i="5"/>
  <c r="BB229" i="5"/>
  <c r="BC229" i="5"/>
  <c r="BD229" i="5"/>
  <c r="BE229" i="5"/>
  <c r="BF229" i="5"/>
  <c r="BG229" i="5"/>
  <c r="BH229" i="5"/>
  <c r="BI229" i="5"/>
  <c r="BJ229" i="5"/>
  <c r="AX230" i="5"/>
  <c r="AY230" i="5"/>
  <c r="AZ230" i="5"/>
  <c r="BA230" i="5"/>
  <c r="BB230" i="5"/>
  <c r="BC230" i="5"/>
  <c r="BD230" i="5"/>
  <c r="BE230" i="5"/>
  <c r="BF230" i="5"/>
  <c r="BG230" i="5"/>
  <c r="BH230" i="5"/>
  <c r="BI230" i="5"/>
  <c r="BJ230" i="5"/>
  <c r="AX231" i="5"/>
  <c r="AY231" i="5"/>
  <c r="AZ231" i="5"/>
  <c r="BA231" i="5"/>
  <c r="BB231" i="5"/>
  <c r="BC231" i="5"/>
  <c r="BD231" i="5"/>
  <c r="BE231" i="5"/>
  <c r="BF231" i="5"/>
  <c r="BG231" i="5"/>
  <c r="BH231" i="5"/>
  <c r="BI231" i="5"/>
  <c r="BJ231" i="5"/>
  <c r="AX232" i="5"/>
  <c r="AY232" i="5"/>
  <c r="AZ232" i="5"/>
  <c r="BA232" i="5"/>
  <c r="BB232" i="5"/>
  <c r="BC232" i="5"/>
  <c r="BD232" i="5"/>
  <c r="BE232" i="5"/>
  <c r="BF232" i="5"/>
  <c r="BG232" i="5"/>
  <c r="BH232" i="5"/>
  <c r="BI232" i="5"/>
  <c r="BJ232" i="5"/>
  <c r="AX233" i="5"/>
  <c r="AY233" i="5"/>
  <c r="AZ233" i="5"/>
  <c r="BA233" i="5"/>
  <c r="BB233" i="5"/>
  <c r="BC233" i="5"/>
  <c r="BD233" i="5"/>
  <c r="BE233" i="5"/>
  <c r="BF233" i="5"/>
  <c r="BG233" i="5"/>
  <c r="BH233" i="5"/>
  <c r="BI233" i="5"/>
  <c r="BJ233" i="5"/>
  <c r="AX234" i="5"/>
  <c r="AY234" i="5"/>
  <c r="AZ234" i="5"/>
  <c r="BA234" i="5"/>
  <c r="BB234" i="5"/>
  <c r="BC234" i="5"/>
  <c r="BD234" i="5"/>
  <c r="BE234" i="5"/>
  <c r="BF234" i="5"/>
  <c r="BG234" i="5"/>
  <c r="BH234" i="5"/>
  <c r="BI234" i="5"/>
  <c r="BJ234" i="5"/>
  <c r="AX235" i="5"/>
  <c r="AY235" i="5"/>
  <c r="AZ235" i="5"/>
  <c r="BA235" i="5"/>
  <c r="BB235" i="5"/>
  <c r="BC235" i="5"/>
  <c r="BD235" i="5"/>
  <c r="BE235" i="5"/>
  <c r="BF235" i="5"/>
  <c r="BG235" i="5"/>
  <c r="BH235" i="5"/>
  <c r="BI235" i="5"/>
  <c r="BJ235" i="5"/>
  <c r="AX236" i="5"/>
  <c r="AY236" i="5"/>
  <c r="AZ236" i="5"/>
  <c r="BA236" i="5"/>
  <c r="BB236" i="5"/>
  <c r="BC236" i="5"/>
  <c r="BD236" i="5"/>
  <c r="BE236" i="5"/>
  <c r="BF236" i="5"/>
  <c r="BG236" i="5"/>
  <c r="BH236" i="5"/>
  <c r="BI236" i="5"/>
  <c r="BJ236" i="5"/>
  <c r="AX237" i="5"/>
  <c r="AY237" i="5"/>
  <c r="AZ237" i="5"/>
  <c r="BA237" i="5"/>
  <c r="BB237" i="5"/>
  <c r="BC237" i="5"/>
  <c r="BD237" i="5"/>
  <c r="BE237" i="5"/>
  <c r="BF237" i="5"/>
  <c r="BG237" i="5"/>
  <c r="BH237" i="5"/>
  <c r="BI237" i="5"/>
  <c r="BJ237" i="5"/>
  <c r="AX238" i="5"/>
  <c r="AY238" i="5"/>
  <c r="AZ238" i="5"/>
  <c r="BA238" i="5"/>
  <c r="BB238" i="5"/>
  <c r="BC238" i="5"/>
  <c r="BD238" i="5"/>
  <c r="BE238" i="5"/>
  <c r="BF238" i="5"/>
  <c r="BG238" i="5"/>
  <c r="BH238" i="5"/>
  <c r="BI238" i="5"/>
  <c r="BJ238" i="5"/>
  <c r="AX239" i="5"/>
  <c r="AY239" i="5"/>
  <c r="AZ239" i="5"/>
  <c r="BA239" i="5"/>
  <c r="BB239" i="5"/>
  <c r="BC239" i="5"/>
  <c r="BD239" i="5"/>
  <c r="BE239" i="5"/>
  <c r="BF239" i="5"/>
  <c r="BG239" i="5"/>
  <c r="BH239" i="5"/>
  <c r="BI239" i="5"/>
  <c r="BJ239" i="5"/>
  <c r="AX240" i="5"/>
  <c r="AY240" i="5"/>
  <c r="AZ240" i="5"/>
  <c r="BA240" i="5"/>
  <c r="BB240" i="5"/>
  <c r="BC240" i="5"/>
  <c r="BD240" i="5"/>
  <c r="BE240" i="5"/>
  <c r="BF240" i="5"/>
  <c r="BG240" i="5"/>
  <c r="BH240" i="5"/>
  <c r="BI240" i="5"/>
  <c r="BJ240" i="5"/>
  <c r="AX241" i="5"/>
  <c r="AY241" i="5"/>
  <c r="AZ241" i="5"/>
  <c r="BA241" i="5"/>
  <c r="BB241" i="5"/>
  <c r="BC241" i="5"/>
  <c r="BD241" i="5"/>
  <c r="BE241" i="5"/>
  <c r="BF241" i="5"/>
  <c r="BG241" i="5"/>
  <c r="BH241" i="5"/>
  <c r="BI241" i="5"/>
  <c r="BJ241" i="5"/>
  <c r="AX242" i="5"/>
  <c r="AY242" i="5"/>
  <c r="AZ242" i="5"/>
  <c r="BA242" i="5"/>
  <c r="BB242" i="5"/>
  <c r="BC242" i="5"/>
  <c r="BD242" i="5"/>
  <c r="BE242" i="5"/>
  <c r="BF242" i="5"/>
  <c r="BG242" i="5"/>
  <c r="BH242" i="5"/>
  <c r="BI242" i="5"/>
  <c r="BJ242" i="5"/>
  <c r="AX243" i="5"/>
  <c r="AY243" i="5"/>
  <c r="AZ243" i="5"/>
  <c r="BA243" i="5"/>
  <c r="BB243" i="5"/>
  <c r="BC243" i="5"/>
  <c r="BD243" i="5"/>
  <c r="BE243" i="5"/>
  <c r="BF243" i="5"/>
  <c r="BG243" i="5"/>
  <c r="BH243" i="5"/>
  <c r="BI243" i="5"/>
  <c r="BJ243" i="5"/>
  <c r="AX244" i="5"/>
  <c r="AY244" i="5"/>
  <c r="AZ244" i="5"/>
  <c r="BA244" i="5"/>
  <c r="BB244" i="5"/>
  <c r="BC244" i="5"/>
  <c r="BD244" i="5"/>
  <c r="BE244" i="5"/>
  <c r="BF244" i="5"/>
  <c r="BG244" i="5"/>
  <c r="BH244" i="5"/>
  <c r="BI244" i="5"/>
  <c r="BJ244" i="5"/>
  <c r="AX245" i="5"/>
  <c r="AY245" i="5"/>
  <c r="AZ245" i="5"/>
  <c r="BA245" i="5"/>
  <c r="BB245" i="5"/>
  <c r="BC245" i="5"/>
  <c r="BD245" i="5"/>
  <c r="BE245" i="5"/>
  <c r="BF245" i="5"/>
  <c r="BG245" i="5"/>
  <c r="BH245" i="5"/>
  <c r="BI245" i="5"/>
  <c r="BJ245" i="5"/>
  <c r="AX246" i="5"/>
  <c r="AY246" i="5"/>
  <c r="AZ246" i="5"/>
  <c r="BA246" i="5"/>
  <c r="BB246" i="5"/>
  <c r="BC246" i="5"/>
  <c r="BD246" i="5"/>
  <c r="BE246" i="5"/>
  <c r="BF246" i="5"/>
  <c r="BG246" i="5"/>
  <c r="BH246" i="5"/>
  <c r="BI246" i="5"/>
  <c r="BJ246" i="5"/>
  <c r="AX247" i="5"/>
  <c r="AY247" i="5"/>
  <c r="AZ247" i="5"/>
  <c r="BA247" i="5"/>
  <c r="BB247" i="5"/>
  <c r="BC247" i="5"/>
  <c r="BD247" i="5"/>
  <c r="BE247" i="5"/>
  <c r="BF247" i="5"/>
  <c r="BG247" i="5"/>
  <c r="BH247" i="5"/>
  <c r="BI247" i="5"/>
  <c r="BJ247" i="5"/>
  <c r="AX248" i="5"/>
  <c r="AY248" i="5"/>
  <c r="AZ248" i="5"/>
  <c r="BA248" i="5"/>
  <c r="BB248" i="5"/>
  <c r="BC248" i="5"/>
  <c r="BD248" i="5"/>
  <c r="BE248" i="5"/>
  <c r="BF248" i="5"/>
  <c r="BG248" i="5"/>
  <c r="BH248" i="5"/>
  <c r="BI248" i="5"/>
  <c r="BJ248" i="5"/>
  <c r="AX249" i="5"/>
  <c r="AY249" i="5"/>
  <c r="AZ249" i="5"/>
  <c r="BA249" i="5"/>
  <c r="BB249" i="5"/>
  <c r="BC249" i="5"/>
  <c r="BD249" i="5"/>
  <c r="BE249" i="5"/>
  <c r="BF249" i="5"/>
  <c r="BG249" i="5"/>
  <c r="BH249" i="5"/>
  <c r="BI249" i="5"/>
  <c r="BJ249" i="5"/>
  <c r="AX250" i="5"/>
  <c r="AY250" i="5"/>
  <c r="AZ250" i="5"/>
  <c r="BA250" i="5"/>
  <c r="BB250" i="5"/>
  <c r="BC250" i="5"/>
  <c r="BD250" i="5"/>
  <c r="BE250" i="5"/>
  <c r="BF250" i="5"/>
  <c r="BG250" i="5"/>
  <c r="BH250" i="5"/>
  <c r="BI250" i="5"/>
  <c r="BJ250" i="5"/>
  <c r="AX251" i="5"/>
  <c r="AY251" i="5"/>
  <c r="AZ251" i="5"/>
  <c r="BA251" i="5"/>
  <c r="BB251" i="5"/>
  <c r="BC251" i="5"/>
  <c r="BD251" i="5"/>
  <c r="BE251" i="5"/>
  <c r="BF251" i="5"/>
  <c r="BG251" i="5"/>
  <c r="BH251" i="5"/>
  <c r="BI251" i="5"/>
  <c r="BJ251" i="5"/>
  <c r="AX252" i="5"/>
  <c r="AY252" i="5"/>
  <c r="AZ252" i="5"/>
  <c r="BA252" i="5"/>
  <c r="BB252" i="5"/>
  <c r="BC252" i="5"/>
  <c r="BD252" i="5"/>
  <c r="BE252" i="5"/>
  <c r="BF252" i="5"/>
  <c r="BG252" i="5"/>
  <c r="BH252" i="5"/>
  <c r="BI252" i="5"/>
  <c r="BJ252" i="5"/>
  <c r="AX253" i="5"/>
  <c r="AY253" i="5"/>
  <c r="AZ253" i="5"/>
  <c r="BA253" i="5"/>
  <c r="BB253" i="5"/>
  <c r="BC253" i="5"/>
  <c r="BD253" i="5"/>
  <c r="BE253" i="5"/>
  <c r="BF253" i="5"/>
  <c r="BG253" i="5"/>
  <c r="BH253" i="5"/>
  <c r="BI253" i="5"/>
  <c r="BJ253" i="5"/>
  <c r="AX254" i="5"/>
  <c r="AY254" i="5"/>
  <c r="AZ254" i="5"/>
  <c r="BA254" i="5"/>
  <c r="BB254" i="5"/>
  <c r="BC254" i="5"/>
  <c r="BD254" i="5"/>
  <c r="BE254" i="5"/>
  <c r="BF254" i="5"/>
  <c r="BG254" i="5"/>
  <c r="BH254" i="5"/>
  <c r="BI254" i="5"/>
  <c r="BJ254" i="5"/>
  <c r="AX255" i="5"/>
  <c r="AY255" i="5"/>
  <c r="AZ255" i="5"/>
  <c r="BA255" i="5"/>
  <c r="BB255" i="5"/>
  <c r="BC255" i="5"/>
  <c r="BD255" i="5"/>
  <c r="BE255" i="5"/>
  <c r="BF255" i="5"/>
  <c r="BG255" i="5"/>
  <c r="BH255" i="5"/>
  <c r="BI255" i="5"/>
  <c r="BJ255" i="5"/>
  <c r="AX256" i="5"/>
  <c r="AY256" i="5"/>
  <c r="AZ256" i="5"/>
  <c r="BA256" i="5"/>
  <c r="BB256" i="5"/>
  <c r="BC256" i="5"/>
  <c r="BD256" i="5"/>
  <c r="BE256" i="5"/>
  <c r="BF256" i="5"/>
  <c r="BG256" i="5"/>
  <c r="BH256" i="5"/>
  <c r="BI256" i="5"/>
  <c r="BJ256" i="5"/>
  <c r="AX257" i="5"/>
  <c r="AY257" i="5"/>
  <c r="AZ257" i="5"/>
  <c r="BA257" i="5"/>
  <c r="BB257" i="5"/>
  <c r="BC257" i="5"/>
  <c r="BD257" i="5"/>
  <c r="BE257" i="5"/>
  <c r="BF257" i="5"/>
  <c r="BG257" i="5"/>
  <c r="BH257" i="5"/>
  <c r="BI257" i="5"/>
  <c r="BJ257" i="5"/>
  <c r="AX258" i="5"/>
  <c r="AY258" i="5"/>
  <c r="AZ258" i="5"/>
  <c r="BA258" i="5"/>
  <c r="BB258" i="5"/>
  <c r="BC258" i="5"/>
  <c r="BD258" i="5"/>
  <c r="BE258" i="5"/>
  <c r="BF258" i="5"/>
  <c r="BG258" i="5"/>
  <c r="BH258" i="5"/>
  <c r="BI258" i="5"/>
  <c r="BJ258" i="5"/>
  <c r="AX259" i="5"/>
  <c r="AY259" i="5"/>
  <c r="AZ259" i="5"/>
  <c r="BA259" i="5"/>
  <c r="BB259" i="5"/>
  <c r="BC259" i="5"/>
  <c r="BD259" i="5"/>
  <c r="BE259" i="5"/>
  <c r="BF259" i="5"/>
  <c r="BG259" i="5"/>
  <c r="BH259" i="5"/>
  <c r="BI259" i="5"/>
  <c r="BJ259" i="5"/>
  <c r="AX260" i="5"/>
  <c r="AY260" i="5"/>
  <c r="AZ260" i="5"/>
  <c r="BA260" i="5"/>
  <c r="BB260" i="5"/>
  <c r="BC260" i="5"/>
  <c r="BD260" i="5"/>
  <c r="BE260" i="5"/>
  <c r="BF260" i="5"/>
  <c r="BG260" i="5"/>
  <c r="BH260" i="5"/>
  <c r="BI260" i="5"/>
  <c r="BJ260" i="5"/>
  <c r="AX261" i="5"/>
  <c r="AY261" i="5"/>
  <c r="AZ261" i="5"/>
  <c r="BA261" i="5"/>
  <c r="BB261" i="5"/>
  <c r="BC261" i="5"/>
  <c r="BD261" i="5"/>
  <c r="BE261" i="5"/>
  <c r="BF261" i="5"/>
  <c r="BG261" i="5"/>
  <c r="BH261" i="5"/>
  <c r="BI261" i="5"/>
  <c r="BJ261" i="5"/>
  <c r="AX262" i="5"/>
  <c r="AY262" i="5"/>
  <c r="AZ262" i="5"/>
  <c r="BA262" i="5"/>
  <c r="BB262" i="5"/>
  <c r="BC262" i="5"/>
  <c r="BD262" i="5"/>
  <c r="BE262" i="5"/>
  <c r="BF262" i="5"/>
  <c r="BG262" i="5"/>
  <c r="BH262" i="5"/>
  <c r="BI262" i="5"/>
  <c r="BJ262" i="5"/>
  <c r="AX263" i="5"/>
  <c r="AY263" i="5"/>
  <c r="AZ263" i="5"/>
  <c r="BA263" i="5"/>
  <c r="BB263" i="5"/>
  <c r="BC263" i="5"/>
  <c r="BD263" i="5"/>
  <c r="BE263" i="5"/>
  <c r="BF263" i="5"/>
  <c r="BG263" i="5"/>
  <c r="BH263" i="5"/>
  <c r="BI263" i="5"/>
  <c r="BJ263" i="5"/>
  <c r="AX264" i="5"/>
  <c r="AY264" i="5"/>
  <c r="AZ264" i="5"/>
  <c r="BA264" i="5"/>
  <c r="BB264" i="5"/>
  <c r="BC264" i="5"/>
  <c r="BD264" i="5"/>
  <c r="BE264" i="5"/>
  <c r="BF264" i="5"/>
  <c r="BG264" i="5"/>
  <c r="BH264" i="5"/>
  <c r="BI264" i="5"/>
  <c r="BJ264" i="5"/>
  <c r="AX265" i="5"/>
  <c r="AY265" i="5"/>
  <c r="AZ265" i="5"/>
  <c r="BA265" i="5"/>
  <c r="BB265" i="5"/>
  <c r="BC265" i="5"/>
  <c r="BD265" i="5"/>
  <c r="BE265" i="5"/>
  <c r="BF265" i="5"/>
  <c r="BG265" i="5"/>
  <c r="BH265" i="5"/>
  <c r="BI265" i="5"/>
  <c r="BJ265" i="5"/>
  <c r="AX266" i="5"/>
  <c r="AY266" i="5"/>
  <c r="AZ266" i="5"/>
  <c r="BA266" i="5"/>
  <c r="BB266" i="5"/>
  <c r="BC266" i="5"/>
  <c r="BD266" i="5"/>
  <c r="BE266" i="5"/>
  <c r="BF266" i="5"/>
  <c r="BG266" i="5"/>
  <c r="BH266" i="5"/>
  <c r="BI266" i="5"/>
  <c r="BJ266" i="5"/>
  <c r="AX267" i="5"/>
  <c r="AY267" i="5"/>
  <c r="AZ267" i="5"/>
  <c r="BA267" i="5"/>
  <c r="BB267" i="5"/>
  <c r="BC267" i="5"/>
  <c r="BD267" i="5"/>
  <c r="BE267" i="5"/>
  <c r="BF267" i="5"/>
  <c r="BG267" i="5"/>
  <c r="BH267" i="5"/>
  <c r="BI267" i="5"/>
  <c r="BJ267" i="5"/>
  <c r="AX268" i="5"/>
  <c r="AY268" i="5"/>
  <c r="AZ268" i="5"/>
  <c r="BA268" i="5"/>
  <c r="BB268" i="5"/>
  <c r="BC268" i="5"/>
  <c r="BD268" i="5"/>
  <c r="BE268" i="5"/>
  <c r="BF268" i="5"/>
  <c r="BG268" i="5"/>
  <c r="BH268" i="5"/>
  <c r="BI268" i="5"/>
  <c r="BJ268" i="5"/>
  <c r="AX269" i="5"/>
  <c r="AY269" i="5"/>
  <c r="AZ269" i="5"/>
  <c r="BA269" i="5"/>
  <c r="BB269" i="5"/>
  <c r="BC269" i="5"/>
  <c r="BD269" i="5"/>
  <c r="BE269" i="5"/>
  <c r="BF269" i="5"/>
  <c r="BG269" i="5"/>
  <c r="BH269" i="5"/>
  <c r="BI269" i="5"/>
  <c r="BJ269" i="5"/>
  <c r="AX270" i="5"/>
  <c r="AY270" i="5"/>
  <c r="AZ270" i="5"/>
  <c r="BA270" i="5"/>
  <c r="BB270" i="5"/>
  <c r="BC270" i="5"/>
  <c r="BD270" i="5"/>
  <c r="BE270" i="5"/>
  <c r="BF270" i="5"/>
  <c r="BG270" i="5"/>
  <c r="BH270" i="5"/>
  <c r="BI270" i="5"/>
  <c r="BJ270" i="5"/>
  <c r="AX271" i="5"/>
  <c r="AY271" i="5"/>
  <c r="AZ271" i="5"/>
  <c r="BA271" i="5"/>
  <c r="BB271" i="5"/>
  <c r="BC271" i="5"/>
  <c r="BD271" i="5"/>
  <c r="BE271" i="5"/>
  <c r="BF271" i="5"/>
  <c r="BG271" i="5"/>
  <c r="BH271" i="5"/>
  <c r="BI271" i="5"/>
  <c r="BJ271" i="5"/>
  <c r="AX272" i="5"/>
  <c r="AY272" i="5"/>
  <c r="AZ272" i="5"/>
  <c r="BA272" i="5"/>
  <c r="BB272" i="5"/>
  <c r="BC272" i="5"/>
  <c r="BD272" i="5"/>
  <c r="BE272" i="5"/>
  <c r="BF272" i="5"/>
  <c r="BG272" i="5"/>
  <c r="BH272" i="5"/>
  <c r="BI272" i="5"/>
  <c r="BJ272" i="5"/>
  <c r="AX273" i="5"/>
  <c r="AY273" i="5"/>
  <c r="AZ273" i="5"/>
  <c r="BA273" i="5"/>
  <c r="BB273" i="5"/>
  <c r="BC273" i="5"/>
  <c r="BD273" i="5"/>
  <c r="BE273" i="5"/>
  <c r="BF273" i="5"/>
  <c r="BG273" i="5"/>
  <c r="BH273" i="5"/>
  <c r="BI273" i="5"/>
  <c r="BJ273" i="5"/>
  <c r="AX274" i="5"/>
  <c r="AY274" i="5"/>
  <c r="AZ274" i="5"/>
  <c r="BA274" i="5"/>
  <c r="BB274" i="5"/>
  <c r="BC274" i="5"/>
  <c r="BD274" i="5"/>
  <c r="BE274" i="5"/>
  <c r="BF274" i="5"/>
  <c r="BG274" i="5"/>
  <c r="BH274" i="5"/>
  <c r="BI274" i="5"/>
  <c r="BJ274" i="5"/>
  <c r="AX275" i="5"/>
  <c r="AY275" i="5"/>
  <c r="AZ275" i="5"/>
  <c r="BA275" i="5"/>
  <c r="BB275" i="5"/>
  <c r="BC275" i="5"/>
  <c r="BD275" i="5"/>
  <c r="BE275" i="5"/>
  <c r="BF275" i="5"/>
  <c r="BG275" i="5"/>
  <c r="BH275" i="5"/>
  <c r="BI275" i="5"/>
  <c r="BJ275" i="5"/>
  <c r="AX276" i="5"/>
  <c r="AY276" i="5"/>
  <c r="AZ276" i="5"/>
  <c r="BA276" i="5"/>
  <c r="BB276" i="5"/>
  <c r="BC276" i="5"/>
  <c r="BD276" i="5"/>
  <c r="BE276" i="5"/>
  <c r="BF276" i="5"/>
  <c r="BG276" i="5"/>
  <c r="BH276" i="5"/>
  <c r="BI276" i="5"/>
  <c r="BJ276" i="5"/>
  <c r="AX277" i="5"/>
  <c r="AY277" i="5"/>
  <c r="AZ277" i="5"/>
  <c r="BA277" i="5"/>
  <c r="BB277" i="5"/>
  <c r="BC277" i="5"/>
  <c r="BD277" i="5"/>
  <c r="BE277" i="5"/>
  <c r="BF277" i="5"/>
  <c r="BG277" i="5"/>
  <c r="BH277" i="5"/>
  <c r="BI277" i="5"/>
  <c r="BJ277" i="5"/>
  <c r="AX278" i="5"/>
  <c r="AY278" i="5"/>
  <c r="AZ278" i="5"/>
  <c r="BA278" i="5"/>
  <c r="BB278" i="5"/>
  <c r="BC278" i="5"/>
  <c r="BD278" i="5"/>
  <c r="BE278" i="5"/>
  <c r="BF278" i="5"/>
  <c r="BG278" i="5"/>
  <c r="BH278" i="5"/>
  <c r="BI278" i="5"/>
  <c r="BJ278" i="5"/>
  <c r="AX279" i="5"/>
  <c r="AY279" i="5"/>
  <c r="AZ279" i="5"/>
  <c r="BA279" i="5"/>
  <c r="BB279" i="5"/>
  <c r="BC279" i="5"/>
  <c r="BD279" i="5"/>
  <c r="BE279" i="5"/>
  <c r="BF279" i="5"/>
  <c r="BG279" i="5"/>
  <c r="BH279" i="5"/>
  <c r="BI279" i="5"/>
  <c r="BJ279" i="5"/>
  <c r="AX280" i="5"/>
  <c r="AY280" i="5"/>
  <c r="AZ280" i="5"/>
  <c r="BA280" i="5"/>
  <c r="BB280" i="5"/>
  <c r="BC280" i="5"/>
  <c r="BD280" i="5"/>
  <c r="BE280" i="5"/>
  <c r="BF280" i="5"/>
  <c r="BG280" i="5"/>
  <c r="BH280" i="5"/>
  <c r="BI280" i="5"/>
  <c r="BJ280" i="5"/>
  <c r="AX281" i="5"/>
  <c r="AY281" i="5"/>
  <c r="AZ281" i="5"/>
  <c r="BA281" i="5"/>
  <c r="BB281" i="5"/>
  <c r="BC281" i="5"/>
  <c r="BD281" i="5"/>
  <c r="BE281" i="5"/>
  <c r="BF281" i="5"/>
  <c r="BG281" i="5"/>
  <c r="BH281" i="5"/>
  <c r="BI281" i="5"/>
  <c r="BJ281" i="5"/>
  <c r="AX282" i="5"/>
  <c r="AY282" i="5"/>
  <c r="AZ282" i="5"/>
  <c r="BA282" i="5"/>
  <c r="BB282" i="5"/>
  <c r="BC282" i="5"/>
  <c r="BD282" i="5"/>
  <c r="BE282" i="5"/>
  <c r="BF282" i="5"/>
  <c r="BG282" i="5"/>
  <c r="BH282" i="5"/>
  <c r="BI282" i="5"/>
  <c r="BJ282" i="5"/>
  <c r="AX283" i="5"/>
  <c r="AY283" i="5"/>
  <c r="AZ283" i="5"/>
  <c r="BA283" i="5"/>
  <c r="BB283" i="5"/>
  <c r="BC283" i="5"/>
  <c r="BD283" i="5"/>
  <c r="BE283" i="5"/>
  <c r="BF283" i="5"/>
  <c r="BG283" i="5"/>
  <c r="BH283" i="5"/>
  <c r="BI283" i="5"/>
  <c r="BJ283" i="5"/>
  <c r="BJ137" i="5"/>
  <c r="BI137" i="5"/>
  <c r="BH137" i="5"/>
  <c r="BG137" i="5"/>
  <c r="BF137" i="5"/>
  <c r="BE137" i="5"/>
  <c r="BD137" i="5"/>
  <c r="BC137" i="5"/>
  <c r="BB137" i="5"/>
  <c r="BA137" i="5"/>
  <c r="AZ137" i="5"/>
  <c r="AY137" i="5"/>
  <c r="AX137" i="5"/>
  <c r="AU139" i="5"/>
  <c r="AV139" i="5"/>
  <c r="AW139" i="5"/>
  <c r="AU140" i="5"/>
  <c r="AV140" i="5"/>
  <c r="AW140" i="5"/>
  <c r="AU141" i="5"/>
  <c r="AV141" i="5"/>
  <c r="AW141" i="5"/>
  <c r="AU142" i="5"/>
  <c r="AV142" i="5"/>
  <c r="AW142" i="5"/>
  <c r="AU143" i="5"/>
  <c r="AV143" i="5"/>
  <c r="AW143" i="5"/>
  <c r="AU144" i="5"/>
  <c r="AV144" i="5"/>
  <c r="AW144" i="5"/>
  <c r="AU145" i="5"/>
  <c r="AV145" i="5"/>
  <c r="AW145" i="5"/>
  <c r="AU146" i="5"/>
  <c r="AV146" i="5"/>
  <c r="AW146" i="5"/>
  <c r="AU147" i="5"/>
  <c r="AV147" i="5"/>
  <c r="AW147" i="5"/>
  <c r="AU148" i="5"/>
  <c r="AV148" i="5"/>
  <c r="AW148" i="5"/>
  <c r="AU149" i="5"/>
  <c r="AV149" i="5"/>
  <c r="AW149" i="5"/>
  <c r="AU150" i="5"/>
  <c r="AV150" i="5"/>
  <c r="AW150" i="5"/>
  <c r="AU151" i="5"/>
  <c r="AV151" i="5"/>
  <c r="AW151" i="5"/>
  <c r="AU152" i="5"/>
  <c r="AV152" i="5"/>
  <c r="AW152" i="5"/>
  <c r="AU153" i="5"/>
  <c r="AV153" i="5"/>
  <c r="AW153" i="5"/>
  <c r="AU154" i="5"/>
  <c r="AV154" i="5"/>
  <c r="AW154" i="5"/>
  <c r="AU155" i="5"/>
  <c r="AV155" i="5"/>
  <c r="AW155" i="5"/>
  <c r="AU156" i="5"/>
  <c r="AV156" i="5"/>
  <c r="AW156" i="5"/>
  <c r="AU157" i="5"/>
  <c r="AV157" i="5"/>
  <c r="AW157" i="5"/>
  <c r="AU158" i="5"/>
  <c r="AV158" i="5"/>
  <c r="AW158" i="5"/>
  <c r="AU159" i="5"/>
  <c r="AV159" i="5"/>
  <c r="AW159" i="5"/>
  <c r="AU160" i="5"/>
  <c r="AV160" i="5"/>
  <c r="AW160" i="5"/>
  <c r="AU161" i="5"/>
  <c r="AV161" i="5"/>
  <c r="AW161" i="5"/>
  <c r="AU162" i="5"/>
  <c r="AV162" i="5"/>
  <c r="AW162" i="5"/>
  <c r="AU163" i="5"/>
  <c r="AV163" i="5"/>
  <c r="AW163" i="5"/>
  <c r="AU164" i="5"/>
  <c r="AV164" i="5"/>
  <c r="AW164" i="5"/>
  <c r="AU165" i="5"/>
  <c r="AV165" i="5"/>
  <c r="AW165" i="5"/>
  <c r="AU166" i="5"/>
  <c r="AV166" i="5"/>
  <c r="AW166" i="5"/>
  <c r="AU167" i="5"/>
  <c r="AV167" i="5"/>
  <c r="AW167" i="5"/>
  <c r="AU168" i="5"/>
  <c r="AV168" i="5"/>
  <c r="AW168" i="5"/>
  <c r="AU169" i="5"/>
  <c r="AV169" i="5"/>
  <c r="AW169" i="5"/>
  <c r="AU170" i="5"/>
  <c r="AV170" i="5"/>
  <c r="AW170" i="5"/>
  <c r="AU171" i="5"/>
  <c r="AV171" i="5"/>
  <c r="AW171" i="5"/>
  <c r="AU172" i="5"/>
  <c r="AV172" i="5"/>
  <c r="AW172" i="5"/>
  <c r="AU173" i="5"/>
  <c r="AV173" i="5"/>
  <c r="AW173" i="5"/>
  <c r="AU174" i="5"/>
  <c r="AV174" i="5"/>
  <c r="AW174" i="5"/>
  <c r="AU175" i="5"/>
  <c r="AV175" i="5"/>
  <c r="AW175" i="5"/>
  <c r="AU176" i="5"/>
  <c r="AV176" i="5"/>
  <c r="AW176" i="5"/>
  <c r="AU177" i="5"/>
  <c r="AV177" i="5"/>
  <c r="AW177" i="5"/>
  <c r="AU178" i="5"/>
  <c r="AV178" i="5"/>
  <c r="AW178" i="5"/>
  <c r="AU179" i="5"/>
  <c r="AV179" i="5"/>
  <c r="AW179" i="5"/>
  <c r="AU180" i="5"/>
  <c r="AV180" i="5"/>
  <c r="AW180" i="5"/>
  <c r="AU181" i="5"/>
  <c r="AV181" i="5"/>
  <c r="AW181" i="5"/>
  <c r="AU182" i="5"/>
  <c r="AV182" i="5"/>
  <c r="AW182" i="5"/>
  <c r="AU183" i="5"/>
  <c r="AV183" i="5"/>
  <c r="AW183" i="5"/>
  <c r="AU184" i="5"/>
  <c r="AV184" i="5"/>
  <c r="AW184" i="5"/>
  <c r="AU185" i="5"/>
  <c r="AV185" i="5"/>
  <c r="AW185" i="5"/>
  <c r="AU186" i="5"/>
  <c r="AV186" i="5"/>
  <c r="AW186" i="5"/>
  <c r="AU187" i="5"/>
  <c r="AV187" i="5"/>
  <c r="AW187" i="5"/>
  <c r="AU188" i="5"/>
  <c r="AV188" i="5"/>
  <c r="AW188" i="5"/>
  <c r="AU189" i="5"/>
  <c r="AV189" i="5"/>
  <c r="AW189" i="5"/>
  <c r="AU190" i="5"/>
  <c r="AV190" i="5"/>
  <c r="AW190" i="5"/>
  <c r="AU191" i="5"/>
  <c r="AV191" i="5"/>
  <c r="AW191" i="5"/>
  <c r="AU192" i="5"/>
  <c r="AV192" i="5"/>
  <c r="AW192" i="5"/>
  <c r="AU193" i="5"/>
  <c r="AV193" i="5"/>
  <c r="AW193" i="5"/>
  <c r="AU194" i="5"/>
  <c r="AV194" i="5"/>
  <c r="AW194" i="5"/>
  <c r="AU195" i="5"/>
  <c r="AV195" i="5"/>
  <c r="AW195" i="5"/>
  <c r="AU196" i="5"/>
  <c r="AV196" i="5"/>
  <c r="AW196" i="5"/>
  <c r="AU197" i="5"/>
  <c r="AV197" i="5"/>
  <c r="AW197" i="5"/>
  <c r="AU198" i="5"/>
  <c r="AV198" i="5"/>
  <c r="AW198" i="5"/>
  <c r="AU199" i="5"/>
  <c r="AV199" i="5"/>
  <c r="AW199" i="5"/>
  <c r="AU200" i="5"/>
  <c r="AV200" i="5"/>
  <c r="AW200" i="5"/>
  <c r="AU201" i="5"/>
  <c r="AV201" i="5"/>
  <c r="AW201" i="5"/>
  <c r="AU202" i="5"/>
  <c r="AV202" i="5"/>
  <c r="AW202" i="5"/>
  <c r="AU203" i="5"/>
  <c r="AV203" i="5"/>
  <c r="AW203" i="5"/>
  <c r="AU204" i="5"/>
  <c r="AV204" i="5"/>
  <c r="AW204" i="5"/>
  <c r="AU205" i="5"/>
  <c r="AV205" i="5"/>
  <c r="AW205" i="5"/>
  <c r="AU206" i="5"/>
  <c r="AV206" i="5"/>
  <c r="AW206" i="5"/>
  <c r="AU207" i="5"/>
  <c r="AV207" i="5"/>
  <c r="AW207" i="5"/>
  <c r="AU208" i="5"/>
  <c r="AV208" i="5"/>
  <c r="AW208" i="5"/>
  <c r="AU209" i="5"/>
  <c r="AV209" i="5"/>
  <c r="AW209" i="5"/>
  <c r="AU210" i="5"/>
  <c r="AV210" i="5"/>
  <c r="AW210" i="5"/>
  <c r="AU211" i="5"/>
  <c r="AV211" i="5"/>
  <c r="AW211" i="5"/>
  <c r="AU212" i="5"/>
  <c r="AV212" i="5"/>
  <c r="AW212" i="5"/>
  <c r="AU213" i="5"/>
  <c r="AV213" i="5"/>
  <c r="AW213" i="5"/>
  <c r="AU214" i="5"/>
  <c r="AV214" i="5"/>
  <c r="AW214" i="5"/>
  <c r="AU215" i="5"/>
  <c r="AV215" i="5"/>
  <c r="AW215" i="5"/>
  <c r="AU216" i="5"/>
  <c r="AV216" i="5"/>
  <c r="AW216" i="5"/>
  <c r="AU217" i="5"/>
  <c r="AV217" i="5"/>
  <c r="AW217" i="5"/>
  <c r="AU218" i="5"/>
  <c r="AV218" i="5"/>
  <c r="AW218" i="5"/>
  <c r="AU219" i="5"/>
  <c r="AV219" i="5"/>
  <c r="AW219" i="5"/>
  <c r="AU220" i="5"/>
  <c r="AV220" i="5"/>
  <c r="AW220" i="5"/>
  <c r="AU221" i="5"/>
  <c r="AV221" i="5"/>
  <c r="AW221" i="5"/>
  <c r="AU222" i="5"/>
  <c r="AV222" i="5"/>
  <c r="AW222" i="5"/>
  <c r="AU223" i="5"/>
  <c r="AV223" i="5"/>
  <c r="AW223" i="5"/>
  <c r="AU224" i="5"/>
  <c r="AV224" i="5"/>
  <c r="AW224" i="5"/>
  <c r="AU225" i="5"/>
  <c r="AV225" i="5"/>
  <c r="AW225" i="5"/>
  <c r="AU226" i="5"/>
  <c r="AV226" i="5"/>
  <c r="AW226" i="5"/>
  <c r="AU227" i="5"/>
  <c r="AV227" i="5"/>
  <c r="AW227" i="5"/>
  <c r="AU228" i="5"/>
  <c r="AV228" i="5"/>
  <c r="AW228" i="5"/>
  <c r="AU229" i="5"/>
  <c r="AV229" i="5"/>
  <c r="AW229" i="5"/>
  <c r="AU230" i="5"/>
  <c r="AV230" i="5"/>
  <c r="AW230" i="5"/>
  <c r="AU231" i="5"/>
  <c r="AV231" i="5"/>
  <c r="AW231" i="5"/>
  <c r="AU232" i="5"/>
  <c r="AV232" i="5"/>
  <c r="AW232" i="5"/>
  <c r="AU233" i="5"/>
  <c r="AV233" i="5"/>
  <c r="AW233" i="5"/>
  <c r="AU234" i="5"/>
  <c r="AV234" i="5"/>
  <c r="AW234" i="5"/>
  <c r="AU235" i="5"/>
  <c r="AV235" i="5"/>
  <c r="AW235" i="5"/>
  <c r="AU236" i="5"/>
  <c r="AV236" i="5"/>
  <c r="AW236" i="5"/>
  <c r="AU237" i="5"/>
  <c r="AV237" i="5"/>
  <c r="AW237" i="5"/>
  <c r="AU238" i="5"/>
  <c r="AV238" i="5"/>
  <c r="AW238" i="5"/>
  <c r="AU239" i="5"/>
  <c r="AV239" i="5"/>
  <c r="AW239" i="5"/>
  <c r="AU240" i="5"/>
  <c r="AV240" i="5"/>
  <c r="AW240" i="5"/>
  <c r="AU241" i="5"/>
  <c r="AV241" i="5"/>
  <c r="AW241" i="5"/>
  <c r="AU242" i="5"/>
  <c r="AV242" i="5"/>
  <c r="AW242" i="5"/>
  <c r="AU243" i="5"/>
  <c r="AV243" i="5"/>
  <c r="AW243" i="5"/>
  <c r="AU244" i="5"/>
  <c r="AV244" i="5"/>
  <c r="AW244" i="5"/>
  <c r="AU245" i="5"/>
  <c r="AV245" i="5"/>
  <c r="AW245" i="5"/>
  <c r="AU246" i="5"/>
  <c r="AV246" i="5"/>
  <c r="AW246" i="5"/>
  <c r="AU247" i="5"/>
  <c r="AV247" i="5"/>
  <c r="AW247" i="5"/>
  <c r="AU248" i="5"/>
  <c r="AV248" i="5"/>
  <c r="AW248" i="5"/>
  <c r="AU249" i="5"/>
  <c r="AV249" i="5"/>
  <c r="AW249" i="5"/>
  <c r="AU250" i="5"/>
  <c r="AV250" i="5"/>
  <c r="AW250" i="5"/>
  <c r="AU251" i="5"/>
  <c r="AV251" i="5"/>
  <c r="AW251" i="5"/>
  <c r="AU252" i="5"/>
  <c r="AV252" i="5"/>
  <c r="AW252" i="5"/>
  <c r="AU253" i="5"/>
  <c r="AV253" i="5"/>
  <c r="AW253" i="5"/>
  <c r="AU254" i="5"/>
  <c r="AV254" i="5"/>
  <c r="AW254" i="5"/>
  <c r="AU255" i="5"/>
  <c r="AV255" i="5"/>
  <c r="AW255" i="5"/>
  <c r="AU256" i="5"/>
  <c r="AV256" i="5"/>
  <c r="AW256" i="5"/>
  <c r="AU257" i="5"/>
  <c r="AV257" i="5"/>
  <c r="AW257" i="5"/>
  <c r="AU258" i="5"/>
  <c r="AV258" i="5"/>
  <c r="AW258" i="5"/>
  <c r="AU259" i="5"/>
  <c r="AV259" i="5"/>
  <c r="AW259" i="5"/>
  <c r="AU260" i="5"/>
  <c r="AV260" i="5"/>
  <c r="AW260" i="5"/>
  <c r="AU261" i="5"/>
  <c r="AV261" i="5"/>
  <c r="AW261" i="5"/>
  <c r="AU262" i="5"/>
  <c r="AV262" i="5"/>
  <c r="AW262" i="5"/>
  <c r="AU263" i="5"/>
  <c r="AV263" i="5"/>
  <c r="AW263" i="5"/>
  <c r="AU264" i="5"/>
  <c r="AV264" i="5"/>
  <c r="AW264" i="5"/>
  <c r="AU265" i="5"/>
  <c r="AV265" i="5"/>
  <c r="AW265" i="5"/>
  <c r="AU266" i="5"/>
  <c r="AV266" i="5"/>
  <c r="AW266" i="5"/>
  <c r="AU267" i="5"/>
  <c r="AV267" i="5"/>
  <c r="AW267" i="5"/>
  <c r="AU268" i="5"/>
  <c r="AV268" i="5"/>
  <c r="AW268" i="5"/>
  <c r="AU269" i="5"/>
  <c r="AV269" i="5"/>
  <c r="AW269" i="5"/>
  <c r="AU270" i="5"/>
  <c r="AV270" i="5"/>
  <c r="AW270" i="5"/>
  <c r="AU271" i="5"/>
  <c r="AV271" i="5"/>
  <c r="AW271" i="5"/>
  <c r="AU272" i="5"/>
  <c r="AV272" i="5"/>
  <c r="AW272" i="5"/>
  <c r="AU273" i="5"/>
  <c r="AV273" i="5"/>
  <c r="AW273" i="5"/>
  <c r="AU274" i="5"/>
  <c r="AV274" i="5"/>
  <c r="AW274" i="5"/>
  <c r="AU275" i="5"/>
  <c r="AV275" i="5"/>
  <c r="AW275" i="5"/>
  <c r="AU276" i="5"/>
  <c r="AV276" i="5"/>
  <c r="AW276" i="5"/>
  <c r="AU277" i="5"/>
  <c r="AV277" i="5"/>
  <c r="AW277" i="5"/>
  <c r="AU278" i="5"/>
  <c r="AV278" i="5"/>
  <c r="AW278" i="5"/>
  <c r="AU279" i="5"/>
  <c r="AV279" i="5"/>
  <c r="AW279" i="5"/>
  <c r="AU280" i="5"/>
  <c r="AV280" i="5"/>
  <c r="AW280" i="5"/>
  <c r="AU281" i="5"/>
  <c r="AV281" i="5"/>
  <c r="AW281" i="5"/>
  <c r="AU282" i="5"/>
  <c r="AV282" i="5"/>
  <c r="AW282" i="5"/>
  <c r="AU283" i="5"/>
  <c r="AV283" i="5"/>
  <c r="AW283" i="5"/>
  <c r="AR138" i="5"/>
  <c r="AS138" i="5"/>
  <c r="AT138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Z139" i="5"/>
  <c r="AA139" i="5"/>
  <c r="AB139" i="5"/>
  <c r="AC139" i="5"/>
  <c r="AD139" i="5"/>
  <c r="AE139" i="5"/>
  <c r="AF139" i="5"/>
  <c r="AG139" i="5"/>
  <c r="AH139" i="5"/>
  <c r="AI139" i="5"/>
  <c r="AJ139" i="5"/>
  <c r="AK139" i="5"/>
  <c r="AL139" i="5"/>
  <c r="AM139" i="5"/>
  <c r="AN139" i="5"/>
  <c r="AO139" i="5"/>
  <c r="AP139" i="5"/>
  <c r="AQ139" i="5"/>
  <c r="AR139" i="5"/>
  <c r="AS139" i="5"/>
  <c r="AT139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Z140" i="5"/>
  <c r="AA140" i="5"/>
  <c r="AB140" i="5"/>
  <c r="AC140" i="5"/>
  <c r="AD140" i="5"/>
  <c r="AE140" i="5"/>
  <c r="AF140" i="5"/>
  <c r="AG140" i="5"/>
  <c r="AH140" i="5"/>
  <c r="AI140" i="5"/>
  <c r="AJ140" i="5"/>
  <c r="AK140" i="5"/>
  <c r="AL140" i="5"/>
  <c r="AM140" i="5"/>
  <c r="AN140" i="5"/>
  <c r="AO140" i="5"/>
  <c r="AP140" i="5"/>
  <c r="AQ140" i="5"/>
  <c r="AR140" i="5"/>
  <c r="AS140" i="5"/>
  <c r="AT140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Z141" i="5"/>
  <c r="AA141" i="5"/>
  <c r="AB141" i="5"/>
  <c r="AC141" i="5"/>
  <c r="AD141" i="5"/>
  <c r="AE141" i="5"/>
  <c r="AF141" i="5"/>
  <c r="AG141" i="5"/>
  <c r="AH141" i="5"/>
  <c r="AI141" i="5"/>
  <c r="AJ141" i="5"/>
  <c r="AK141" i="5"/>
  <c r="AL141" i="5"/>
  <c r="AM141" i="5"/>
  <c r="AN141" i="5"/>
  <c r="AO141" i="5"/>
  <c r="AP141" i="5"/>
  <c r="AQ141" i="5"/>
  <c r="AR141" i="5"/>
  <c r="AS141" i="5"/>
  <c r="AT141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AH142" i="5"/>
  <c r="AI142" i="5"/>
  <c r="AJ142" i="5"/>
  <c r="AK142" i="5"/>
  <c r="AL142" i="5"/>
  <c r="AM142" i="5"/>
  <c r="AN142" i="5"/>
  <c r="AO142" i="5"/>
  <c r="AP142" i="5"/>
  <c r="AQ142" i="5"/>
  <c r="AR142" i="5"/>
  <c r="AS142" i="5"/>
  <c r="AT142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X143" i="5"/>
  <c r="Y143" i="5"/>
  <c r="Z143" i="5"/>
  <c r="AA143" i="5"/>
  <c r="AB143" i="5"/>
  <c r="AC143" i="5"/>
  <c r="AD143" i="5"/>
  <c r="AE143" i="5"/>
  <c r="AF143" i="5"/>
  <c r="AG143" i="5"/>
  <c r="AH143" i="5"/>
  <c r="AI143" i="5"/>
  <c r="AJ143" i="5"/>
  <c r="AK143" i="5"/>
  <c r="AL143" i="5"/>
  <c r="AM143" i="5"/>
  <c r="AN143" i="5"/>
  <c r="AO143" i="5"/>
  <c r="AP143" i="5"/>
  <c r="AQ143" i="5"/>
  <c r="AR143" i="5"/>
  <c r="AS143" i="5"/>
  <c r="AT143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AH144" i="5"/>
  <c r="AI144" i="5"/>
  <c r="AJ144" i="5"/>
  <c r="AK144" i="5"/>
  <c r="AL144" i="5"/>
  <c r="AM144" i="5"/>
  <c r="AN144" i="5"/>
  <c r="AO144" i="5"/>
  <c r="AP144" i="5"/>
  <c r="AQ144" i="5"/>
  <c r="AR144" i="5"/>
  <c r="AS144" i="5"/>
  <c r="AT144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Z145" i="5"/>
  <c r="AA145" i="5"/>
  <c r="AB145" i="5"/>
  <c r="AC145" i="5"/>
  <c r="AD145" i="5"/>
  <c r="AE145" i="5"/>
  <c r="AF145" i="5"/>
  <c r="AG145" i="5"/>
  <c r="AH145" i="5"/>
  <c r="AI145" i="5"/>
  <c r="AJ145" i="5"/>
  <c r="AK145" i="5"/>
  <c r="AL145" i="5"/>
  <c r="AM145" i="5"/>
  <c r="AN145" i="5"/>
  <c r="AO145" i="5"/>
  <c r="AP145" i="5"/>
  <c r="AQ145" i="5"/>
  <c r="AR145" i="5"/>
  <c r="AS145" i="5"/>
  <c r="AT145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AH146" i="5"/>
  <c r="AI146" i="5"/>
  <c r="AJ146" i="5"/>
  <c r="AK146" i="5"/>
  <c r="AL146" i="5"/>
  <c r="AM146" i="5"/>
  <c r="AN146" i="5"/>
  <c r="AO146" i="5"/>
  <c r="AP146" i="5"/>
  <c r="AQ146" i="5"/>
  <c r="AR146" i="5"/>
  <c r="AS146" i="5"/>
  <c r="AT146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Z147" i="5"/>
  <c r="AA147" i="5"/>
  <c r="AB147" i="5"/>
  <c r="AC147" i="5"/>
  <c r="AD147" i="5"/>
  <c r="AE147" i="5"/>
  <c r="AF147" i="5"/>
  <c r="AG147" i="5"/>
  <c r="AH147" i="5"/>
  <c r="AI147" i="5"/>
  <c r="AJ147" i="5"/>
  <c r="AK147" i="5"/>
  <c r="AL147" i="5"/>
  <c r="AM147" i="5"/>
  <c r="AN147" i="5"/>
  <c r="AO147" i="5"/>
  <c r="AP147" i="5"/>
  <c r="AQ147" i="5"/>
  <c r="AR147" i="5"/>
  <c r="AS147" i="5"/>
  <c r="AT147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AH148" i="5"/>
  <c r="AI148" i="5"/>
  <c r="AJ148" i="5"/>
  <c r="AK148" i="5"/>
  <c r="AL148" i="5"/>
  <c r="AM148" i="5"/>
  <c r="AN148" i="5"/>
  <c r="AO148" i="5"/>
  <c r="AP148" i="5"/>
  <c r="AQ148" i="5"/>
  <c r="AR148" i="5"/>
  <c r="AS148" i="5"/>
  <c r="AT148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Y149" i="5"/>
  <c r="Z149" i="5"/>
  <c r="AA149" i="5"/>
  <c r="AB149" i="5"/>
  <c r="AC149" i="5"/>
  <c r="AD149" i="5"/>
  <c r="AE149" i="5"/>
  <c r="AF149" i="5"/>
  <c r="AG149" i="5"/>
  <c r="AH149" i="5"/>
  <c r="AI149" i="5"/>
  <c r="AJ149" i="5"/>
  <c r="AK149" i="5"/>
  <c r="AL149" i="5"/>
  <c r="AM149" i="5"/>
  <c r="AN149" i="5"/>
  <c r="AO149" i="5"/>
  <c r="AP149" i="5"/>
  <c r="AQ149" i="5"/>
  <c r="AR149" i="5"/>
  <c r="AS149" i="5"/>
  <c r="AT149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AA150" i="5"/>
  <c r="AB150" i="5"/>
  <c r="AC150" i="5"/>
  <c r="AD150" i="5"/>
  <c r="AE150" i="5"/>
  <c r="AF150" i="5"/>
  <c r="AG150" i="5"/>
  <c r="AH150" i="5"/>
  <c r="AI150" i="5"/>
  <c r="AJ150" i="5"/>
  <c r="AK150" i="5"/>
  <c r="AL150" i="5"/>
  <c r="AM150" i="5"/>
  <c r="AN150" i="5"/>
  <c r="AO150" i="5"/>
  <c r="AP150" i="5"/>
  <c r="AQ150" i="5"/>
  <c r="AR150" i="5"/>
  <c r="AS150" i="5"/>
  <c r="AT150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AH151" i="5"/>
  <c r="AI151" i="5"/>
  <c r="AJ151" i="5"/>
  <c r="AK151" i="5"/>
  <c r="AL151" i="5"/>
  <c r="AM151" i="5"/>
  <c r="AN151" i="5"/>
  <c r="AO151" i="5"/>
  <c r="AP151" i="5"/>
  <c r="AQ151" i="5"/>
  <c r="AR151" i="5"/>
  <c r="AS151" i="5"/>
  <c r="AT151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Z152" i="5"/>
  <c r="AA152" i="5"/>
  <c r="AB152" i="5"/>
  <c r="AC152" i="5"/>
  <c r="AD152" i="5"/>
  <c r="AE152" i="5"/>
  <c r="AF152" i="5"/>
  <c r="AG152" i="5"/>
  <c r="AH152" i="5"/>
  <c r="AI152" i="5"/>
  <c r="AJ152" i="5"/>
  <c r="AK152" i="5"/>
  <c r="AL152" i="5"/>
  <c r="AM152" i="5"/>
  <c r="AN152" i="5"/>
  <c r="AO152" i="5"/>
  <c r="AP152" i="5"/>
  <c r="AQ152" i="5"/>
  <c r="AR152" i="5"/>
  <c r="AS152" i="5"/>
  <c r="AT152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Z153" i="5"/>
  <c r="AA153" i="5"/>
  <c r="AB153" i="5"/>
  <c r="AC153" i="5"/>
  <c r="AD153" i="5"/>
  <c r="AE153" i="5"/>
  <c r="AF153" i="5"/>
  <c r="AG153" i="5"/>
  <c r="AH153" i="5"/>
  <c r="AI153" i="5"/>
  <c r="AJ153" i="5"/>
  <c r="AK153" i="5"/>
  <c r="AL153" i="5"/>
  <c r="AM153" i="5"/>
  <c r="AN153" i="5"/>
  <c r="AO153" i="5"/>
  <c r="AP153" i="5"/>
  <c r="AQ153" i="5"/>
  <c r="AR153" i="5"/>
  <c r="AS153" i="5"/>
  <c r="AT153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Y154" i="5"/>
  <c r="Z154" i="5"/>
  <c r="AA154" i="5"/>
  <c r="AB154" i="5"/>
  <c r="AC154" i="5"/>
  <c r="AD154" i="5"/>
  <c r="AE154" i="5"/>
  <c r="AF154" i="5"/>
  <c r="AG154" i="5"/>
  <c r="AH154" i="5"/>
  <c r="AI154" i="5"/>
  <c r="AJ154" i="5"/>
  <c r="AK154" i="5"/>
  <c r="AL154" i="5"/>
  <c r="AM154" i="5"/>
  <c r="AN154" i="5"/>
  <c r="AO154" i="5"/>
  <c r="AP154" i="5"/>
  <c r="AQ154" i="5"/>
  <c r="AR154" i="5"/>
  <c r="AS154" i="5"/>
  <c r="AT154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Z155" i="5"/>
  <c r="AA155" i="5"/>
  <c r="AB155" i="5"/>
  <c r="AC155" i="5"/>
  <c r="AD155" i="5"/>
  <c r="AE155" i="5"/>
  <c r="AF155" i="5"/>
  <c r="AG155" i="5"/>
  <c r="AH155" i="5"/>
  <c r="AI155" i="5"/>
  <c r="AJ155" i="5"/>
  <c r="AK155" i="5"/>
  <c r="AL155" i="5"/>
  <c r="AM155" i="5"/>
  <c r="AN155" i="5"/>
  <c r="AO155" i="5"/>
  <c r="AP155" i="5"/>
  <c r="AQ155" i="5"/>
  <c r="AR155" i="5"/>
  <c r="AS155" i="5"/>
  <c r="AT155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AG156" i="5"/>
  <c r="AH156" i="5"/>
  <c r="AI156" i="5"/>
  <c r="AJ156" i="5"/>
  <c r="AK156" i="5"/>
  <c r="AL156" i="5"/>
  <c r="AM156" i="5"/>
  <c r="AN156" i="5"/>
  <c r="AO156" i="5"/>
  <c r="AP156" i="5"/>
  <c r="AQ156" i="5"/>
  <c r="AR156" i="5"/>
  <c r="AS156" i="5"/>
  <c r="AT156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Y157" i="5"/>
  <c r="Z157" i="5"/>
  <c r="AA157" i="5"/>
  <c r="AB157" i="5"/>
  <c r="AC157" i="5"/>
  <c r="AD157" i="5"/>
  <c r="AE157" i="5"/>
  <c r="AF157" i="5"/>
  <c r="AG157" i="5"/>
  <c r="AH157" i="5"/>
  <c r="AI157" i="5"/>
  <c r="AJ157" i="5"/>
  <c r="AK157" i="5"/>
  <c r="AL157" i="5"/>
  <c r="AM157" i="5"/>
  <c r="AN157" i="5"/>
  <c r="AO157" i="5"/>
  <c r="AP157" i="5"/>
  <c r="AQ157" i="5"/>
  <c r="AR157" i="5"/>
  <c r="AS157" i="5"/>
  <c r="AT157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AG158" i="5"/>
  <c r="AH158" i="5"/>
  <c r="AI158" i="5"/>
  <c r="AJ158" i="5"/>
  <c r="AK158" i="5"/>
  <c r="AL158" i="5"/>
  <c r="AM158" i="5"/>
  <c r="AN158" i="5"/>
  <c r="AO158" i="5"/>
  <c r="AP158" i="5"/>
  <c r="AQ158" i="5"/>
  <c r="AR158" i="5"/>
  <c r="AS158" i="5"/>
  <c r="AT158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AA159" i="5"/>
  <c r="AB159" i="5"/>
  <c r="AC159" i="5"/>
  <c r="AD159" i="5"/>
  <c r="AE159" i="5"/>
  <c r="AF159" i="5"/>
  <c r="AG159" i="5"/>
  <c r="AH159" i="5"/>
  <c r="AI159" i="5"/>
  <c r="AJ159" i="5"/>
  <c r="AK159" i="5"/>
  <c r="AL159" i="5"/>
  <c r="AM159" i="5"/>
  <c r="AN159" i="5"/>
  <c r="AO159" i="5"/>
  <c r="AP159" i="5"/>
  <c r="AQ159" i="5"/>
  <c r="AR159" i="5"/>
  <c r="AS159" i="5"/>
  <c r="AT159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AG160" i="5"/>
  <c r="AH160" i="5"/>
  <c r="AI160" i="5"/>
  <c r="AJ160" i="5"/>
  <c r="AK160" i="5"/>
  <c r="AL160" i="5"/>
  <c r="AM160" i="5"/>
  <c r="AN160" i="5"/>
  <c r="AO160" i="5"/>
  <c r="AP160" i="5"/>
  <c r="AQ160" i="5"/>
  <c r="AR160" i="5"/>
  <c r="AS160" i="5"/>
  <c r="AT160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AD161" i="5"/>
  <c r="AE161" i="5"/>
  <c r="AF161" i="5"/>
  <c r="AG161" i="5"/>
  <c r="AH161" i="5"/>
  <c r="AI161" i="5"/>
  <c r="AJ161" i="5"/>
  <c r="AK161" i="5"/>
  <c r="AL161" i="5"/>
  <c r="AM161" i="5"/>
  <c r="AN161" i="5"/>
  <c r="AO161" i="5"/>
  <c r="AP161" i="5"/>
  <c r="AQ161" i="5"/>
  <c r="AR161" i="5"/>
  <c r="AS161" i="5"/>
  <c r="AT161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AG162" i="5"/>
  <c r="AH162" i="5"/>
  <c r="AI162" i="5"/>
  <c r="AJ162" i="5"/>
  <c r="AK162" i="5"/>
  <c r="AL162" i="5"/>
  <c r="AM162" i="5"/>
  <c r="AN162" i="5"/>
  <c r="AO162" i="5"/>
  <c r="AP162" i="5"/>
  <c r="AQ162" i="5"/>
  <c r="AR162" i="5"/>
  <c r="AS162" i="5"/>
  <c r="AT162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AH163" i="5"/>
  <c r="AI163" i="5"/>
  <c r="AJ163" i="5"/>
  <c r="AK163" i="5"/>
  <c r="AL163" i="5"/>
  <c r="AM163" i="5"/>
  <c r="AN163" i="5"/>
  <c r="AO163" i="5"/>
  <c r="AP163" i="5"/>
  <c r="AQ163" i="5"/>
  <c r="AR163" i="5"/>
  <c r="AS163" i="5"/>
  <c r="AT163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AH164" i="5"/>
  <c r="AI164" i="5"/>
  <c r="AJ164" i="5"/>
  <c r="AK164" i="5"/>
  <c r="AL164" i="5"/>
  <c r="AM164" i="5"/>
  <c r="AN164" i="5"/>
  <c r="AO164" i="5"/>
  <c r="AP164" i="5"/>
  <c r="AQ164" i="5"/>
  <c r="AR164" i="5"/>
  <c r="AS164" i="5"/>
  <c r="AT164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AG165" i="5"/>
  <c r="AH165" i="5"/>
  <c r="AI165" i="5"/>
  <c r="AJ165" i="5"/>
  <c r="AK165" i="5"/>
  <c r="AL165" i="5"/>
  <c r="AM165" i="5"/>
  <c r="AN165" i="5"/>
  <c r="AO165" i="5"/>
  <c r="AP165" i="5"/>
  <c r="AQ165" i="5"/>
  <c r="AR165" i="5"/>
  <c r="AS165" i="5"/>
  <c r="AT165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AG166" i="5"/>
  <c r="AH166" i="5"/>
  <c r="AI166" i="5"/>
  <c r="AJ166" i="5"/>
  <c r="AK166" i="5"/>
  <c r="AL166" i="5"/>
  <c r="AM166" i="5"/>
  <c r="AN166" i="5"/>
  <c r="AO166" i="5"/>
  <c r="AP166" i="5"/>
  <c r="AQ166" i="5"/>
  <c r="AR166" i="5"/>
  <c r="AS166" i="5"/>
  <c r="AT166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AE167" i="5"/>
  <c r="AF167" i="5"/>
  <c r="AG167" i="5"/>
  <c r="AH167" i="5"/>
  <c r="AI167" i="5"/>
  <c r="AJ167" i="5"/>
  <c r="AK167" i="5"/>
  <c r="AL167" i="5"/>
  <c r="AM167" i="5"/>
  <c r="AN167" i="5"/>
  <c r="AO167" i="5"/>
  <c r="AP167" i="5"/>
  <c r="AQ167" i="5"/>
  <c r="AR167" i="5"/>
  <c r="AS167" i="5"/>
  <c r="AT167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AE168" i="5"/>
  <c r="AF168" i="5"/>
  <c r="AG168" i="5"/>
  <c r="AH168" i="5"/>
  <c r="AI168" i="5"/>
  <c r="AJ168" i="5"/>
  <c r="AK168" i="5"/>
  <c r="AL168" i="5"/>
  <c r="AM168" i="5"/>
  <c r="AN168" i="5"/>
  <c r="AO168" i="5"/>
  <c r="AP168" i="5"/>
  <c r="AQ168" i="5"/>
  <c r="AR168" i="5"/>
  <c r="AS168" i="5"/>
  <c r="AT168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AF169" i="5"/>
  <c r="AG169" i="5"/>
  <c r="AH169" i="5"/>
  <c r="AI169" i="5"/>
  <c r="AJ169" i="5"/>
  <c r="AK169" i="5"/>
  <c r="AL169" i="5"/>
  <c r="AM169" i="5"/>
  <c r="AN169" i="5"/>
  <c r="AO169" i="5"/>
  <c r="AP169" i="5"/>
  <c r="AQ169" i="5"/>
  <c r="AR169" i="5"/>
  <c r="AS169" i="5"/>
  <c r="AT169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AE170" i="5"/>
  <c r="AF170" i="5"/>
  <c r="AG170" i="5"/>
  <c r="AH170" i="5"/>
  <c r="AI170" i="5"/>
  <c r="AJ170" i="5"/>
  <c r="AK170" i="5"/>
  <c r="AL170" i="5"/>
  <c r="AM170" i="5"/>
  <c r="AN170" i="5"/>
  <c r="AO170" i="5"/>
  <c r="AP170" i="5"/>
  <c r="AQ170" i="5"/>
  <c r="AR170" i="5"/>
  <c r="AS170" i="5"/>
  <c r="AT170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X171" i="5"/>
  <c r="Y171" i="5"/>
  <c r="Z171" i="5"/>
  <c r="AA171" i="5"/>
  <c r="AB171" i="5"/>
  <c r="AC171" i="5"/>
  <c r="AD171" i="5"/>
  <c r="AE171" i="5"/>
  <c r="AF171" i="5"/>
  <c r="AG171" i="5"/>
  <c r="AH171" i="5"/>
  <c r="AI171" i="5"/>
  <c r="AJ171" i="5"/>
  <c r="AK171" i="5"/>
  <c r="AL171" i="5"/>
  <c r="AM171" i="5"/>
  <c r="AN171" i="5"/>
  <c r="AO171" i="5"/>
  <c r="AP171" i="5"/>
  <c r="AQ171" i="5"/>
  <c r="AR171" i="5"/>
  <c r="AS171" i="5"/>
  <c r="AT171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AE172" i="5"/>
  <c r="AF172" i="5"/>
  <c r="AG172" i="5"/>
  <c r="AH172" i="5"/>
  <c r="AI172" i="5"/>
  <c r="AJ172" i="5"/>
  <c r="AK172" i="5"/>
  <c r="AL172" i="5"/>
  <c r="AM172" i="5"/>
  <c r="AN172" i="5"/>
  <c r="AO172" i="5"/>
  <c r="AP172" i="5"/>
  <c r="AQ172" i="5"/>
  <c r="AR172" i="5"/>
  <c r="AS172" i="5"/>
  <c r="AT172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AF173" i="5"/>
  <c r="AG173" i="5"/>
  <c r="AH173" i="5"/>
  <c r="AI173" i="5"/>
  <c r="AJ173" i="5"/>
  <c r="AK173" i="5"/>
  <c r="AL173" i="5"/>
  <c r="AM173" i="5"/>
  <c r="AN173" i="5"/>
  <c r="AO173" i="5"/>
  <c r="AP173" i="5"/>
  <c r="AQ173" i="5"/>
  <c r="AR173" i="5"/>
  <c r="AS173" i="5"/>
  <c r="AT173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AA174" i="5"/>
  <c r="AB174" i="5"/>
  <c r="AC174" i="5"/>
  <c r="AD174" i="5"/>
  <c r="AE174" i="5"/>
  <c r="AF174" i="5"/>
  <c r="AG174" i="5"/>
  <c r="AH174" i="5"/>
  <c r="AI174" i="5"/>
  <c r="AJ174" i="5"/>
  <c r="AK174" i="5"/>
  <c r="AL174" i="5"/>
  <c r="AM174" i="5"/>
  <c r="AN174" i="5"/>
  <c r="AO174" i="5"/>
  <c r="AP174" i="5"/>
  <c r="AQ174" i="5"/>
  <c r="AR174" i="5"/>
  <c r="AS174" i="5"/>
  <c r="AT174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AA175" i="5"/>
  <c r="AB175" i="5"/>
  <c r="AC175" i="5"/>
  <c r="AD175" i="5"/>
  <c r="AE175" i="5"/>
  <c r="AF175" i="5"/>
  <c r="AG175" i="5"/>
  <c r="AH175" i="5"/>
  <c r="AI175" i="5"/>
  <c r="AJ175" i="5"/>
  <c r="AK175" i="5"/>
  <c r="AL175" i="5"/>
  <c r="AM175" i="5"/>
  <c r="AN175" i="5"/>
  <c r="AO175" i="5"/>
  <c r="AP175" i="5"/>
  <c r="AQ175" i="5"/>
  <c r="AR175" i="5"/>
  <c r="AS175" i="5"/>
  <c r="AT175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AG176" i="5"/>
  <c r="AH176" i="5"/>
  <c r="AI176" i="5"/>
  <c r="AJ176" i="5"/>
  <c r="AK176" i="5"/>
  <c r="AL176" i="5"/>
  <c r="AM176" i="5"/>
  <c r="AN176" i="5"/>
  <c r="AO176" i="5"/>
  <c r="AP176" i="5"/>
  <c r="AQ176" i="5"/>
  <c r="AR176" i="5"/>
  <c r="AS176" i="5"/>
  <c r="AT176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AG177" i="5"/>
  <c r="AH177" i="5"/>
  <c r="AI177" i="5"/>
  <c r="AJ177" i="5"/>
  <c r="AK177" i="5"/>
  <c r="AL177" i="5"/>
  <c r="AM177" i="5"/>
  <c r="AN177" i="5"/>
  <c r="AO177" i="5"/>
  <c r="AP177" i="5"/>
  <c r="AQ177" i="5"/>
  <c r="AR177" i="5"/>
  <c r="AS177" i="5"/>
  <c r="AT177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X178" i="5"/>
  <c r="Y178" i="5"/>
  <c r="Z178" i="5"/>
  <c r="AA178" i="5"/>
  <c r="AB178" i="5"/>
  <c r="AC178" i="5"/>
  <c r="AD178" i="5"/>
  <c r="AE178" i="5"/>
  <c r="AF178" i="5"/>
  <c r="AG178" i="5"/>
  <c r="AH178" i="5"/>
  <c r="AI178" i="5"/>
  <c r="AJ178" i="5"/>
  <c r="AK178" i="5"/>
  <c r="AL178" i="5"/>
  <c r="AM178" i="5"/>
  <c r="AN178" i="5"/>
  <c r="AO178" i="5"/>
  <c r="AP178" i="5"/>
  <c r="AQ178" i="5"/>
  <c r="AR178" i="5"/>
  <c r="AS178" i="5"/>
  <c r="AT178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X179" i="5"/>
  <c r="Y179" i="5"/>
  <c r="Z179" i="5"/>
  <c r="AA179" i="5"/>
  <c r="AB179" i="5"/>
  <c r="AC179" i="5"/>
  <c r="AD179" i="5"/>
  <c r="AE179" i="5"/>
  <c r="AF179" i="5"/>
  <c r="AG179" i="5"/>
  <c r="AH179" i="5"/>
  <c r="AI179" i="5"/>
  <c r="AJ179" i="5"/>
  <c r="AK179" i="5"/>
  <c r="AL179" i="5"/>
  <c r="AM179" i="5"/>
  <c r="AN179" i="5"/>
  <c r="AO179" i="5"/>
  <c r="AP179" i="5"/>
  <c r="AQ179" i="5"/>
  <c r="AR179" i="5"/>
  <c r="AS179" i="5"/>
  <c r="AT179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Y180" i="5"/>
  <c r="Z180" i="5"/>
  <c r="AA180" i="5"/>
  <c r="AB180" i="5"/>
  <c r="AC180" i="5"/>
  <c r="AD180" i="5"/>
  <c r="AE180" i="5"/>
  <c r="AF180" i="5"/>
  <c r="AG180" i="5"/>
  <c r="AH180" i="5"/>
  <c r="AI180" i="5"/>
  <c r="AJ180" i="5"/>
  <c r="AK180" i="5"/>
  <c r="AL180" i="5"/>
  <c r="AM180" i="5"/>
  <c r="AN180" i="5"/>
  <c r="AO180" i="5"/>
  <c r="AP180" i="5"/>
  <c r="AQ180" i="5"/>
  <c r="AR180" i="5"/>
  <c r="AS180" i="5"/>
  <c r="AT180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X181" i="5"/>
  <c r="Y181" i="5"/>
  <c r="Z181" i="5"/>
  <c r="AA181" i="5"/>
  <c r="AB181" i="5"/>
  <c r="AC181" i="5"/>
  <c r="AD181" i="5"/>
  <c r="AE181" i="5"/>
  <c r="AF181" i="5"/>
  <c r="AG181" i="5"/>
  <c r="AH181" i="5"/>
  <c r="AI181" i="5"/>
  <c r="AJ181" i="5"/>
  <c r="AK181" i="5"/>
  <c r="AL181" i="5"/>
  <c r="AM181" i="5"/>
  <c r="AN181" i="5"/>
  <c r="AO181" i="5"/>
  <c r="AP181" i="5"/>
  <c r="AQ181" i="5"/>
  <c r="AR181" i="5"/>
  <c r="AS181" i="5"/>
  <c r="AT181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Y182" i="5"/>
  <c r="Z182" i="5"/>
  <c r="AA182" i="5"/>
  <c r="AB182" i="5"/>
  <c r="AC182" i="5"/>
  <c r="AD182" i="5"/>
  <c r="AE182" i="5"/>
  <c r="AF182" i="5"/>
  <c r="AG182" i="5"/>
  <c r="AH182" i="5"/>
  <c r="AI182" i="5"/>
  <c r="AJ182" i="5"/>
  <c r="AK182" i="5"/>
  <c r="AL182" i="5"/>
  <c r="AM182" i="5"/>
  <c r="AN182" i="5"/>
  <c r="AO182" i="5"/>
  <c r="AP182" i="5"/>
  <c r="AQ182" i="5"/>
  <c r="AR182" i="5"/>
  <c r="AS182" i="5"/>
  <c r="AT182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X183" i="5"/>
  <c r="Y183" i="5"/>
  <c r="Z183" i="5"/>
  <c r="AA183" i="5"/>
  <c r="AB183" i="5"/>
  <c r="AC183" i="5"/>
  <c r="AD183" i="5"/>
  <c r="AE183" i="5"/>
  <c r="AF183" i="5"/>
  <c r="AG183" i="5"/>
  <c r="AH183" i="5"/>
  <c r="AI183" i="5"/>
  <c r="AJ183" i="5"/>
  <c r="AK183" i="5"/>
  <c r="AL183" i="5"/>
  <c r="AM183" i="5"/>
  <c r="AN183" i="5"/>
  <c r="AO183" i="5"/>
  <c r="AP183" i="5"/>
  <c r="AQ183" i="5"/>
  <c r="AR183" i="5"/>
  <c r="AS183" i="5"/>
  <c r="AT183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X184" i="5"/>
  <c r="Y184" i="5"/>
  <c r="Z184" i="5"/>
  <c r="AA184" i="5"/>
  <c r="AB184" i="5"/>
  <c r="AC184" i="5"/>
  <c r="AD184" i="5"/>
  <c r="AE184" i="5"/>
  <c r="AF184" i="5"/>
  <c r="AG184" i="5"/>
  <c r="AH184" i="5"/>
  <c r="AI184" i="5"/>
  <c r="AJ184" i="5"/>
  <c r="AK184" i="5"/>
  <c r="AL184" i="5"/>
  <c r="AM184" i="5"/>
  <c r="AN184" i="5"/>
  <c r="AO184" i="5"/>
  <c r="AP184" i="5"/>
  <c r="AQ184" i="5"/>
  <c r="AR184" i="5"/>
  <c r="AS184" i="5"/>
  <c r="AT184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Y185" i="5"/>
  <c r="Z185" i="5"/>
  <c r="AA185" i="5"/>
  <c r="AB185" i="5"/>
  <c r="AC185" i="5"/>
  <c r="AD185" i="5"/>
  <c r="AE185" i="5"/>
  <c r="AF185" i="5"/>
  <c r="AG185" i="5"/>
  <c r="AH185" i="5"/>
  <c r="AI185" i="5"/>
  <c r="AJ185" i="5"/>
  <c r="AK185" i="5"/>
  <c r="AL185" i="5"/>
  <c r="AM185" i="5"/>
  <c r="AN185" i="5"/>
  <c r="AO185" i="5"/>
  <c r="AP185" i="5"/>
  <c r="AQ185" i="5"/>
  <c r="AR185" i="5"/>
  <c r="AS185" i="5"/>
  <c r="AT185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Y186" i="5"/>
  <c r="Z186" i="5"/>
  <c r="AA186" i="5"/>
  <c r="AB186" i="5"/>
  <c r="AC186" i="5"/>
  <c r="AD186" i="5"/>
  <c r="AE186" i="5"/>
  <c r="AF186" i="5"/>
  <c r="AG186" i="5"/>
  <c r="AH186" i="5"/>
  <c r="AI186" i="5"/>
  <c r="AJ186" i="5"/>
  <c r="AK186" i="5"/>
  <c r="AL186" i="5"/>
  <c r="AM186" i="5"/>
  <c r="AN186" i="5"/>
  <c r="AO186" i="5"/>
  <c r="AP186" i="5"/>
  <c r="AQ186" i="5"/>
  <c r="AR186" i="5"/>
  <c r="AS186" i="5"/>
  <c r="AT186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X187" i="5"/>
  <c r="Y187" i="5"/>
  <c r="Z187" i="5"/>
  <c r="AA187" i="5"/>
  <c r="AB187" i="5"/>
  <c r="AC187" i="5"/>
  <c r="AD187" i="5"/>
  <c r="AE187" i="5"/>
  <c r="AF187" i="5"/>
  <c r="AG187" i="5"/>
  <c r="AH187" i="5"/>
  <c r="AI187" i="5"/>
  <c r="AJ187" i="5"/>
  <c r="AK187" i="5"/>
  <c r="AL187" i="5"/>
  <c r="AM187" i="5"/>
  <c r="AN187" i="5"/>
  <c r="AO187" i="5"/>
  <c r="AP187" i="5"/>
  <c r="AQ187" i="5"/>
  <c r="AR187" i="5"/>
  <c r="AS187" i="5"/>
  <c r="AT187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Y188" i="5"/>
  <c r="Z188" i="5"/>
  <c r="AA188" i="5"/>
  <c r="AB188" i="5"/>
  <c r="AC188" i="5"/>
  <c r="AD188" i="5"/>
  <c r="AE188" i="5"/>
  <c r="AF188" i="5"/>
  <c r="AG188" i="5"/>
  <c r="AH188" i="5"/>
  <c r="AI188" i="5"/>
  <c r="AJ188" i="5"/>
  <c r="AK188" i="5"/>
  <c r="AL188" i="5"/>
  <c r="AM188" i="5"/>
  <c r="AN188" i="5"/>
  <c r="AO188" i="5"/>
  <c r="AP188" i="5"/>
  <c r="AQ188" i="5"/>
  <c r="AR188" i="5"/>
  <c r="AS188" i="5"/>
  <c r="AT188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X189" i="5"/>
  <c r="Y189" i="5"/>
  <c r="Z189" i="5"/>
  <c r="AA189" i="5"/>
  <c r="AB189" i="5"/>
  <c r="AC189" i="5"/>
  <c r="AD189" i="5"/>
  <c r="AE189" i="5"/>
  <c r="AF189" i="5"/>
  <c r="AG189" i="5"/>
  <c r="AH189" i="5"/>
  <c r="AI189" i="5"/>
  <c r="AJ189" i="5"/>
  <c r="AK189" i="5"/>
  <c r="AL189" i="5"/>
  <c r="AM189" i="5"/>
  <c r="AN189" i="5"/>
  <c r="AO189" i="5"/>
  <c r="AP189" i="5"/>
  <c r="AQ189" i="5"/>
  <c r="AR189" i="5"/>
  <c r="AS189" i="5"/>
  <c r="AT189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Y190" i="5"/>
  <c r="Z190" i="5"/>
  <c r="AA190" i="5"/>
  <c r="AB190" i="5"/>
  <c r="AC190" i="5"/>
  <c r="AD190" i="5"/>
  <c r="AE190" i="5"/>
  <c r="AF190" i="5"/>
  <c r="AG190" i="5"/>
  <c r="AH190" i="5"/>
  <c r="AI190" i="5"/>
  <c r="AJ190" i="5"/>
  <c r="AK190" i="5"/>
  <c r="AL190" i="5"/>
  <c r="AM190" i="5"/>
  <c r="AN190" i="5"/>
  <c r="AO190" i="5"/>
  <c r="AP190" i="5"/>
  <c r="AQ190" i="5"/>
  <c r="AR190" i="5"/>
  <c r="AS190" i="5"/>
  <c r="AT190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X191" i="5"/>
  <c r="Y191" i="5"/>
  <c r="Z191" i="5"/>
  <c r="AA191" i="5"/>
  <c r="AB191" i="5"/>
  <c r="AC191" i="5"/>
  <c r="AD191" i="5"/>
  <c r="AE191" i="5"/>
  <c r="AF191" i="5"/>
  <c r="AG191" i="5"/>
  <c r="AH191" i="5"/>
  <c r="AI191" i="5"/>
  <c r="AJ191" i="5"/>
  <c r="AK191" i="5"/>
  <c r="AL191" i="5"/>
  <c r="AM191" i="5"/>
  <c r="AN191" i="5"/>
  <c r="AO191" i="5"/>
  <c r="AP191" i="5"/>
  <c r="AQ191" i="5"/>
  <c r="AR191" i="5"/>
  <c r="AS191" i="5"/>
  <c r="AT191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Y192" i="5"/>
  <c r="Z192" i="5"/>
  <c r="AA192" i="5"/>
  <c r="AB192" i="5"/>
  <c r="AC192" i="5"/>
  <c r="AD192" i="5"/>
  <c r="AE192" i="5"/>
  <c r="AF192" i="5"/>
  <c r="AG192" i="5"/>
  <c r="AH192" i="5"/>
  <c r="AI192" i="5"/>
  <c r="AJ192" i="5"/>
  <c r="AK192" i="5"/>
  <c r="AL192" i="5"/>
  <c r="AM192" i="5"/>
  <c r="AN192" i="5"/>
  <c r="AO192" i="5"/>
  <c r="AP192" i="5"/>
  <c r="AQ192" i="5"/>
  <c r="AR192" i="5"/>
  <c r="AS192" i="5"/>
  <c r="AT192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X193" i="5"/>
  <c r="Y193" i="5"/>
  <c r="Z193" i="5"/>
  <c r="AA193" i="5"/>
  <c r="AB193" i="5"/>
  <c r="AC193" i="5"/>
  <c r="AD193" i="5"/>
  <c r="AE193" i="5"/>
  <c r="AF193" i="5"/>
  <c r="AG193" i="5"/>
  <c r="AH193" i="5"/>
  <c r="AI193" i="5"/>
  <c r="AJ193" i="5"/>
  <c r="AK193" i="5"/>
  <c r="AL193" i="5"/>
  <c r="AM193" i="5"/>
  <c r="AN193" i="5"/>
  <c r="AO193" i="5"/>
  <c r="AP193" i="5"/>
  <c r="AQ193" i="5"/>
  <c r="AR193" i="5"/>
  <c r="AS193" i="5"/>
  <c r="AT193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AG194" i="5"/>
  <c r="AH194" i="5"/>
  <c r="AI194" i="5"/>
  <c r="AJ194" i="5"/>
  <c r="AK194" i="5"/>
  <c r="AL194" i="5"/>
  <c r="AM194" i="5"/>
  <c r="AN194" i="5"/>
  <c r="AO194" i="5"/>
  <c r="AP194" i="5"/>
  <c r="AQ194" i="5"/>
  <c r="AR194" i="5"/>
  <c r="AS194" i="5"/>
  <c r="AT194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Y195" i="5"/>
  <c r="Z195" i="5"/>
  <c r="AA195" i="5"/>
  <c r="AB195" i="5"/>
  <c r="AC195" i="5"/>
  <c r="AD195" i="5"/>
  <c r="AE195" i="5"/>
  <c r="AF195" i="5"/>
  <c r="AG195" i="5"/>
  <c r="AH195" i="5"/>
  <c r="AI195" i="5"/>
  <c r="AJ195" i="5"/>
  <c r="AK195" i="5"/>
  <c r="AL195" i="5"/>
  <c r="AM195" i="5"/>
  <c r="AN195" i="5"/>
  <c r="AO195" i="5"/>
  <c r="AP195" i="5"/>
  <c r="AQ195" i="5"/>
  <c r="AR195" i="5"/>
  <c r="AS195" i="5"/>
  <c r="AT195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Y196" i="5"/>
  <c r="Z196" i="5"/>
  <c r="AA196" i="5"/>
  <c r="AB196" i="5"/>
  <c r="AC196" i="5"/>
  <c r="AD196" i="5"/>
  <c r="AE196" i="5"/>
  <c r="AF196" i="5"/>
  <c r="AG196" i="5"/>
  <c r="AH196" i="5"/>
  <c r="AI196" i="5"/>
  <c r="AJ196" i="5"/>
  <c r="AK196" i="5"/>
  <c r="AL196" i="5"/>
  <c r="AM196" i="5"/>
  <c r="AN196" i="5"/>
  <c r="AO196" i="5"/>
  <c r="AP196" i="5"/>
  <c r="AQ196" i="5"/>
  <c r="AR196" i="5"/>
  <c r="AS196" i="5"/>
  <c r="AT196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X197" i="5"/>
  <c r="Y197" i="5"/>
  <c r="Z197" i="5"/>
  <c r="AA197" i="5"/>
  <c r="AB197" i="5"/>
  <c r="AC197" i="5"/>
  <c r="AD197" i="5"/>
  <c r="AE197" i="5"/>
  <c r="AF197" i="5"/>
  <c r="AG197" i="5"/>
  <c r="AH197" i="5"/>
  <c r="AI197" i="5"/>
  <c r="AJ197" i="5"/>
  <c r="AK197" i="5"/>
  <c r="AL197" i="5"/>
  <c r="AM197" i="5"/>
  <c r="AN197" i="5"/>
  <c r="AO197" i="5"/>
  <c r="AP197" i="5"/>
  <c r="AQ197" i="5"/>
  <c r="AR197" i="5"/>
  <c r="AS197" i="5"/>
  <c r="AT197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Y198" i="5"/>
  <c r="Z198" i="5"/>
  <c r="AA198" i="5"/>
  <c r="AB198" i="5"/>
  <c r="AC198" i="5"/>
  <c r="AD198" i="5"/>
  <c r="AE198" i="5"/>
  <c r="AF198" i="5"/>
  <c r="AG198" i="5"/>
  <c r="AH198" i="5"/>
  <c r="AI198" i="5"/>
  <c r="AJ198" i="5"/>
  <c r="AK198" i="5"/>
  <c r="AL198" i="5"/>
  <c r="AM198" i="5"/>
  <c r="AN198" i="5"/>
  <c r="AO198" i="5"/>
  <c r="AP198" i="5"/>
  <c r="AQ198" i="5"/>
  <c r="AR198" i="5"/>
  <c r="AS198" i="5"/>
  <c r="AT198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X199" i="5"/>
  <c r="Y199" i="5"/>
  <c r="Z199" i="5"/>
  <c r="AA199" i="5"/>
  <c r="AB199" i="5"/>
  <c r="AC199" i="5"/>
  <c r="AD199" i="5"/>
  <c r="AE199" i="5"/>
  <c r="AF199" i="5"/>
  <c r="AG199" i="5"/>
  <c r="AH199" i="5"/>
  <c r="AI199" i="5"/>
  <c r="AJ199" i="5"/>
  <c r="AK199" i="5"/>
  <c r="AL199" i="5"/>
  <c r="AM199" i="5"/>
  <c r="AN199" i="5"/>
  <c r="AO199" i="5"/>
  <c r="AP199" i="5"/>
  <c r="AQ199" i="5"/>
  <c r="AR199" i="5"/>
  <c r="AS199" i="5"/>
  <c r="AT199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X200" i="5"/>
  <c r="Y200" i="5"/>
  <c r="Z200" i="5"/>
  <c r="AA200" i="5"/>
  <c r="AB200" i="5"/>
  <c r="AC200" i="5"/>
  <c r="AD200" i="5"/>
  <c r="AE200" i="5"/>
  <c r="AF200" i="5"/>
  <c r="AG200" i="5"/>
  <c r="AH200" i="5"/>
  <c r="AI200" i="5"/>
  <c r="AJ200" i="5"/>
  <c r="AK200" i="5"/>
  <c r="AL200" i="5"/>
  <c r="AM200" i="5"/>
  <c r="AN200" i="5"/>
  <c r="AO200" i="5"/>
  <c r="AP200" i="5"/>
  <c r="AQ200" i="5"/>
  <c r="AR200" i="5"/>
  <c r="AS200" i="5"/>
  <c r="AT200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X201" i="5"/>
  <c r="Y201" i="5"/>
  <c r="Z201" i="5"/>
  <c r="AA201" i="5"/>
  <c r="AB201" i="5"/>
  <c r="AC201" i="5"/>
  <c r="AD201" i="5"/>
  <c r="AE201" i="5"/>
  <c r="AF201" i="5"/>
  <c r="AG201" i="5"/>
  <c r="AH201" i="5"/>
  <c r="AI201" i="5"/>
  <c r="AJ201" i="5"/>
  <c r="AK201" i="5"/>
  <c r="AL201" i="5"/>
  <c r="AM201" i="5"/>
  <c r="AN201" i="5"/>
  <c r="AO201" i="5"/>
  <c r="AP201" i="5"/>
  <c r="AQ201" i="5"/>
  <c r="AR201" i="5"/>
  <c r="AS201" i="5"/>
  <c r="AT201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X202" i="5"/>
  <c r="Y202" i="5"/>
  <c r="Z202" i="5"/>
  <c r="AA202" i="5"/>
  <c r="AB202" i="5"/>
  <c r="AC202" i="5"/>
  <c r="AD202" i="5"/>
  <c r="AE202" i="5"/>
  <c r="AF202" i="5"/>
  <c r="AG202" i="5"/>
  <c r="AH202" i="5"/>
  <c r="AI202" i="5"/>
  <c r="AJ202" i="5"/>
  <c r="AK202" i="5"/>
  <c r="AL202" i="5"/>
  <c r="AM202" i="5"/>
  <c r="AN202" i="5"/>
  <c r="AO202" i="5"/>
  <c r="AP202" i="5"/>
  <c r="AQ202" i="5"/>
  <c r="AR202" i="5"/>
  <c r="AS202" i="5"/>
  <c r="AT202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AH203" i="5"/>
  <c r="AI203" i="5"/>
  <c r="AJ203" i="5"/>
  <c r="AK203" i="5"/>
  <c r="AL203" i="5"/>
  <c r="AM203" i="5"/>
  <c r="AN203" i="5"/>
  <c r="AO203" i="5"/>
  <c r="AP203" i="5"/>
  <c r="AQ203" i="5"/>
  <c r="AR203" i="5"/>
  <c r="AS203" i="5"/>
  <c r="AT203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X204" i="5"/>
  <c r="Y204" i="5"/>
  <c r="Z204" i="5"/>
  <c r="AA204" i="5"/>
  <c r="AB204" i="5"/>
  <c r="AC204" i="5"/>
  <c r="AD204" i="5"/>
  <c r="AE204" i="5"/>
  <c r="AF204" i="5"/>
  <c r="AG204" i="5"/>
  <c r="AH204" i="5"/>
  <c r="AI204" i="5"/>
  <c r="AJ204" i="5"/>
  <c r="AK204" i="5"/>
  <c r="AL204" i="5"/>
  <c r="AM204" i="5"/>
  <c r="AN204" i="5"/>
  <c r="AO204" i="5"/>
  <c r="AP204" i="5"/>
  <c r="AQ204" i="5"/>
  <c r="AR204" i="5"/>
  <c r="AS204" i="5"/>
  <c r="AT204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X205" i="5"/>
  <c r="Y205" i="5"/>
  <c r="Z205" i="5"/>
  <c r="AA205" i="5"/>
  <c r="AB205" i="5"/>
  <c r="AC205" i="5"/>
  <c r="AD205" i="5"/>
  <c r="AE205" i="5"/>
  <c r="AF205" i="5"/>
  <c r="AG205" i="5"/>
  <c r="AH205" i="5"/>
  <c r="AI205" i="5"/>
  <c r="AJ205" i="5"/>
  <c r="AK205" i="5"/>
  <c r="AL205" i="5"/>
  <c r="AM205" i="5"/>
  <c r="AN205" i="5"/>
  <c r="AO205" i="5"/>
  <c r="AP205" i="5"/>
  <c r="AQ205" i="5"/>
  <c r="AR205" i="5"/>
  <c r="AS205" i="5"/>
  <c r="AT205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Y206" i="5"/>
  <c r="Z206" i="5"/>
  <c r="AA206" i="5"/>
  <c r="AB206" i="5"/>
  <c r="AC206" i="5"/>
  <c r="AD206" i="5"/>
  <c r="AE206" i="5"/>
  <c r="AF206" i="5"/>
  <c r="AG206" i="5"/>
  <c r="AH206" i="5"/>
  <c r="AI206" i="5"/>
  <c r="AJ206" i="5"/>
  <c r="AK206" i="5"/>
  <c r="AL206" i="5"/>
  <c r="AM206" i="5"/>
  <c r="AN206" i="5"/>
  <c r="AO206" i="5"/>
  <c r="AP206" i="5"/>
  <c r="AQ206" i="5"/>
  <c r="AR206" i="5"/>
  <c r="AS206" i="5"/>
  <c r="AT206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X207" i="5"/>
  <c r="Y207" i="5"/>
  <c r="Z207" i="5"/>
  <c r="AA207" i="5"/>
  <c r="AB207" i="5"/>
  <c r="AC207" i="5"/>
  <c r="AD207" i="5"/>
  <c r="AE207" i="5"/>
  <c r="AF207" i="5"/>
  <c r="AG207" i="5"/>
  <c r="AH207" i="5"/>
  <c r="AI207" i="5"/>
  <c r="AJ207" i="5"/>
  <c r="AK207" i="5"/>
  <c r="AL207" i="5"/>
  <c r="AM207" i="5"/>
  <c r="AN207" i="5"/>
  <c r="AO207" i="5"/>
  <c r="AP207" i="5"/>
  <c r="AQ207" i="5"/>
  <c r="AR207" i="5"/>
  <c r="AS207" i="5"/>
  <c r="AT207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X208" i="5"/>
  <c r="Y208" i="5"/>
  <c r="Z208" i="5"/>
  <c r="AA208" i="5"/>
  <c r="AB208" i="5"/>
  <c r="AC208" i="5"/>
  <c r="AD208" i="5"/>
  <c r="AE208" i="5"/>
  <c r="AF208" i="5"/>
  <c r="AG208" i="5"/>
  <c r="AH208" i="5"/>
  <c r="AI208" i="5"/>
  <c r="AJ208" i="5"/>
  <c r="AK208" i="5"/>
  <c r="AL208" i="5"/>
  <c r="AM208" i="5"/>
  <c r="AN208" i="5"/>
  <c r="AO208" i="5"/>
  <c r="AP208" i="5"/>
  <c r="AQ208" i="5"/>
  <c r="AR208" i="5"/>
  <c r="AS208" i="5"/>
  <c r="AT208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X209" i="5"/>
  <c r="Y209" i="5"/>
  <c r="Z209" i="5"/>
  <c r="AA209" i="5"/>
  <c r="AB209" i="5"/>
  <c r="AC209" i="5"/>
  <c r="AD209" i="5"/>
  <c r="AE209" i="5"/>
  <c r="AF209" i="5"/>
  <c r="AG209" i="5"/>
  <c r="AH209" i="5"/>
  <c r="AI209" i="5"/>
  <c r="AJ209" i="5"/>
  <c r="AK209" i="5"/>
  <c r="AL209" i="5"/>
  <c r="AM209" i="5"/>
  <c r="AN209" i="5"/>
  <c r="AO209" i="5"/>
  <c r="AP209" i="5"/>
  <c r="AQ209" i="5"/>
  <c r="AR209" i="5"/>
  <c r="AS209" i="5"/>
  <c r="AT209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X210" i="5"/>
  <c r="Y210" i="5"/>
  <c r="Z210" i="5"/>
  <c r="AA210" i="5"/>
  <c r="AB210" i="5"/>
  <c r="AC210" i="5"/>
  <c r="AD210" i="5"/>
  <c r="AE210" i="5"/>
  <c r="AF210" i="5"/>
  <c r="AG210" i="5"/>
  <c r="AH210" i="5"/>
  <c r="AI210" i="5"/>
  <c r="AJ210" i="5"/>
  <c r="AK210" i="5"/>
  <c r="AL210" i="5"/>
  <c r="AM210" i="5"/>
  <c r="AN210" i="5"/>
  <c r="AO210" i="5"/>
  <c r="AP210" i="5"/>
  <c r="AQ210" i="5"/>
  <c r="AR210" i="5"/>
  <c r="AS210" i="5"/>
  <c r="AT210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X211" i="5"/>
  <c r="Y211" i="5"/>
  <c r="Z211" i="5"/>
  <c r="AA211" i="5"/>
  <c r="AB211" i="5"/>
  <c r="AC211" i="5"/>
  <c r="AD211" i="5"/>
  <c r="AE211" i="5"/>
  <c r="AF211" i="5"/>
  <c r="AG211" i="5"/>
  <c r="AH211" i="5"/>
  <c r="AI211" i="5"/>
  <c r="AJ211" i="5"/>
  <c r="AK211" i="5"/>
  <c r="AL211" i="5"/>
  <c r="AM211" i="5"/>
  <c r="AN211" i="5"/>
  <c r="AO211" i="5"/>
  <c r="AP211" i="5"/>
  <c r="AQ211" i="5"/>
  <c r="AR211" i="5"/>
  <c r="AS211" i="5"/>
  <c r="AT211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X212" i="5"/>
  <c r="Y212" i="5"/>
  <c r="Z212" i="5"/>
  <c r="AA212" i="5"/>
  <c r="AB212" i="5"/>
  <c r="AC212" i="5"/>
  <c r="AD212" i="5"/>
  <c r="AE212" i="5"/>
  <c r="AF212" i="5"/>
  <c r="AG212" i="5"/>
  <c r="AH212" i="5"/>
  <c r="AI212" i="5"/>
  <c r="AJ212" i="5"/>
  <c r="AK212" i="5"/>
  <c r="AL212" i="5"/>
  <c r="AM212" i="5"/>
  <c r="AN212" i="5"/>
  <c r="AO212" i="5"/>
  <c r="AP212" i="5"/>
  <c r="AQ212" i="5"/>
  <c r="AR212" i="5"/>
  <c r="AS212" i="5"/>
  <c r="AT212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X213" i="5"/>
  <c r="Y213" i="5"/>
  <c r="Z213" i="5"/>
  <c r="AA213" i="5"/>
  <c r="AB213" i="5"/>
  <c r="AC213" i="5"/>
  <c r="AD213" i="5"/>
  <c r="AE213" i="5"/>
  <c r="AF213" i="5"/>
  <c r="AG213" i="5"/>
  <c r="AH213" i="5"/>
  <c r="AI213" i="5"/>
  <c r="AJ213" i="5"/>
  <c r="AK213" i="5"/>
  <c r="AL213" i="5"/>
  <c r="AM213" i="5"/>
  <c r="AN213" i="5"/>
  <c r="AO213" i="5"/>
  <c r="AP213" i="5"/>
  <c r="AQ213" i="5"/>
  <c r="AR213" i="5"/>
  <c r="AS213" i="5"/>
  <c r="AT213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X214" i="5"/>
  <c r="Y214" i="5"/>
  <c r="Z214" i="5"/>
  <c r="AA214" i="5"/>
  <c r="AB214" i="5"/>
  <c r="AC214" i="5"/>
  <c r="AD214" i="5"/>
  <c r="AE214" i="5"/>
  <c r="AF214" i="5"/>
  <c r="AG214" i="5"/>
  <c r="AH214" i="5"/>
  <c r="AI214" i="5"/>
  <c r="AJ214" i="5"/>
  <c r="AK214" i="5"/>
  <c r="AL214" i="5"/>
  <c r="AM214" i="5"/>
  <c r="AN214" i="5"/>
  <c r="AO214" i="5"/>
  <c r="AP214" i="5"/>
  <c r="AQ214" i="5"/>
  <c r="AR214" i="5"/>
  <c r="AS214" i="5"/>
  <c r="AT214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X215" i="5"/>
  <c r="Y215" i="5"/>
  <c r="Z215" i="5"/>
  <c r="AA215" i="5"/>
  <c r="AB215" i="5"/>
  <c r="AC215" i="5"/>
  <c r="AD215" i="5"/>
  <c r="AE215" i="5"/>
  <c r="AF215" i="5"/>
  <c r="AG215" i="5"/>
  <c r="AH215" i="5"/>
  <c r="AI215" i="5"/>
  <c r="AJ215" i="5"/>
  <c r="AK215" i="5"/>
  <c r="AL215" i="5"/>
  <c r="AM215" i="5"/>
  <c r="AN215" i="5"/>
  <c r="AO215" i="5"/>
  <c r="AP215" i="5"/>
  <c r="AQ215" i="5"/>
  <c r="AR215" i="5"/>
  <c r="AS215" i="5"/>
  <c r="AT215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Y216" i="5"/>
  <c r="Z216" i="5"/>
  <c r="AA216" i="5"/>
  <c r="AB216" i="5"/>
  <c r="AC216" i="5"/>
  <c r="AD216" i="5"/>
  <c r="AE216" i="5"/>
  <c r="AF216" i="5"/>
  <c r="AG216" i="5"/>
  <c r="AH216" i="5"/>
  <c r="AI216" i="5"/>
  <c r="AJ216" i="5"/>
  <c r="AK216" i="5"/>
  <c r="AL216" i="5"/>
  <c r="AM216" i="5"/>
  <c r="AN216" i="5"/>
  <c r="AO216" i="5"/>
  <c r="AP216" i="5"/>
  <c r="AQ216" i="5"/>
  <c r="AR216" i="5"/>
  <c r="AS216" i="5"/>
  <c r="AT216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X217" i="5"/>
  <c r="Y217" i="5"/>
  <c r="Z217" i="5"/>
  <c r="AA217" i="5"/>
  <c r="AB217" i="5"/>
  <c r="AC217" i="5"/>
  <c r="AD217" i="5"/>
  <c r="AE217" i="5"/>
  <c r="AF217" i="5"/>
  <c r="AG217" i="5"/>
  <c r="AH217" i="5"/>
  <c r="AI217" i="5"/>
  <c r="AJ217" i="5"/>
  <c r="AK217" i="5"/>
  <c r="AL217" i="5"/>
  <c r="AM217" i="5"/>
  <c r="AN217" i="5"/>
  <c r="AO217" i="5"/>
  <c r="AP217" i="5"/>
  <c r="AQ217" i="5"/>
  <c r="AR217" i="5"/>
  <c r="AS217" i="5"/>
  <c r="AT217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Y218" i="5"/>
  <c r="Z218" i="5"/>
  <c r="AA218" i="5"/>
  <c r="AB218" i="5"/>
  <c r="AC218" i="5"/>
  <c r="AD218" i="5"/>
  <c r="AE218" i="5"/>
  <c r="AF218" i="5"/>
  <c r="AG218" i="5"/>
  <c r="AH218" i="5"/>
  <c r="AI218" i="5"/>
  <c r="AJ218" i="5"/>
  <c r="AK218" i="5"/>
  <c r="AL218" i="5"/>
  <c r="AM218" i="5"/>
  <c r="AN218" i="5"/>
  <c r="AO218" i="5"/>
  <c r="AP218" i="5"/>
  <c r="AQ218" i="5"/>
  <c r="AR218" i="5"/>
  <c r="AS218" i="5"/>
  <c r="AT218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X219" i="5"/>
  <c r="Y219" i="5"/>
  <c r="Z219" i="5"/>
  <c r="AA219" i="5"/>
  <c r="AB219" i="5"/>
  <c r="AC219" i="5"/>
  <c r="AD219" i="5"/>
  <c r="AE219" i="5"/>
  <c r="AF219" i="5"/>
  <c r="AG219" i="5"/>
  <c r="AH219" i="5"/>
  <c r="AI219" i="5"/>
  <c r="AJ219" i="5"/>
  <c r="AK219" i="5"/>
  <c r="AL219" i="5"/>
  <c r="AM219" i="5"/>
  <c r="AN219" i="5"/>
  <c r="AO219" i="5"/>
  <c r="AP219" i="5"/>
  <c r="AQ219" i="5"/>
  <c r="AR219" i="5"/>
  <c r="AS219" i="5"/>
  <c r="AT219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X220" i="5"/>
  <c r="Y220" i="5"/>
  <c r="Z220" i="5"/>
  <c r="AA220" i="5"/>
  <c r="AB220" i="5"/>
  <c r="AC220" i="5"/>
  <c r="AD220" i="5"/>
  <c r="AE220" i="5"/>
  <c r="AF220" i="5"/>
  <c r="AG220" i="5"/>
  <c r="AH220" i="5"/>
  <c r="AI220" i="5"/>
  <c r="AJ220" i="5"/>
  <c r="AK220" i="5"/>
  <c r="AL220" i="5"/>
  <c r="AM220" i="5"/>
  <c r="AN220" i="5"/>
  <c r="AO220" i="5"/>
  <c r="AP220" i="5"/>
  <c r="AQ220" i="5"/>
  <c r="AR220" i="5"/>
  <c r="AS220" i="5"/>
  <c r="AT220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X221" i="5"/>
  <c r="Y221" i="5"/>
  <c r="Z221" i="5"/>
  <c r="AA221" i="5"/>
  <c r="AB221" i="5"/>
  <c r="AC221" i="5"/>
  <c r="AD221" i="5"/>
  <c r="AE221" i="5"/>
  <c r="AF221" i="5"/>
  <c r="AG221" i="5"/>
  <c r="AH221" i="5"/>
  <c r="AI221" i="5"/>
  <c r="AJ221" i="5"/>
  <c r="AK221" i="5"/>
  <c r="AL221" i="5"/>
  <c r="AM221" i="5"/>
  <c r="AN221" i="5"/>
  <c r="AO221" i="5"/>
  <c r="AP221" i="5"/>
  <c r="AQ221" i="5"/>
  <c r="AR221" i="5"/>
  <c r="AS221" i="5"/>
  <c r="AT221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X222" i="5"/>
  <c r="Y222" i="5"/>
  <c r="Z222" i="5"/>
  <c r="AA222" i="5"/>
  <c r="AB222" i="5"/>
  <c r="AC222" i="5"/>
  <c r="AD222" i="5"/>
  <c r="AE222" i="5"/>
  <c r="AF222" i="5"/>
  <c r="AG222" i="5"/>
  <c r="AH222" i="5"/>
  <c r="AI222" i="5"/>
  <c r="AJ222" i="5"/>
  <c r="AK222" i="5"/>
  <c r="AL222" i="5"/>
  <c r="AM222" i="5"/>
  <c r="AN222" i="5"/>
  <c r="AO222" i="5"/>
  <c r="AP222" i="5"/>
  <c r="AQ222" i="5"/>
  <c r="AR222" i="5"/>
  <c r="AS222" i="5"/>
  <c r="AT222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X223" i="5"/>
  <c r="Y223" i="5"/>
  <c r="Z223" i="5"/>
  <c r="AA223" i="5"/>
  <c r="AB223" i="5"/>
  <c r="AC223" i="5"/>
  <c r="AD223" i="5"/>
  <c r="AE223" i="5"/>
  <c r="AF223" i="5"/>
  <c r="AG223" i="5"/>
  <c r="AH223" i="5"/>
  <c r="AI223" i="5"/>
  <c r="AJ223" i="5"/>
  <c r="AK223" i="5"/>
  <c r="AL223" i="5"/>
  <c r="AM223" i="5"/>
  <c r="AN223" i="5"/>
  <c r="AO223" i="5"/>
  <c r="AP223" i="5"/>
  <c r="AQ223" i="5"/>
  <c r="AR223" i="5"/>
  <c r="AS223" i="5"/>
  <c r="AT223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X224" i="5"/>
  <c r="Y224" i="5"/>
  <c r="Z224" i="5"/>
  <c r="AA224" i="5"/>
  <c r="AB224" i="5"/>
  <c r="AC224" i="5"/>
  <c r="AD224" i="5"/>
  <c r="AE224" i="5"/>
  <c r="AF224" i="5"/>
  <c r="AG224" i="5"/>
  <c r="AH224" i="5"/>
  <c r="AI224" i="5"/>
  <c r="AJ224" i="5"/>
  <c r="AK224" i="5"/>
  <c r="AL224" i="5"/>
  <c r="AM224" i="5"/>
  <c r="AN224" i="5"/>
  <c r="AO224" i="5"/>
  <c r="AP224" i="5"/>
  <c r="AQ224" i="5"/>
  <c r="AR224" i="5"/>
  <c r="AS224" i="5"/>
  <c r="AT224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X225" i="5"/>
  <c r="Y225" i="5"/>
  <c r="Z225" i="5"/>
  <c r="AA225" i="5"/>
  <c r="AB225" i="5"/>
  <c r="AC225" i="5"/>
  <c r="AD225" i="5"/>
  <c r="AE225" i="5"/>
  <c r="AF225" i="5"/>
  <c r="AG225" i="5"/>
  <c r="AH225" i="5"/>
  <c r="AI225" i="5"/>
  <c r="AJ225" i="5"/>
  <c r="AK225" i="5"/>
  <c r="AL225" i="5"/>
  <c r="AM225" i="5"/>
  <c r="AN225" i="5"/>
  <c r="AO225" i="5"/>
  <c r="AP225" i="5"/>
  <c r="AQ225" i="5"/>
  <c r="AR225" i="5"/>
  <c r="AS225" i="5"/>
  <c r="AT225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Y226" i="5"/>
  <c r="Z226" i="5"/>
  <c r="AA226" i="5"/>
  <c r="AB226" i="5"/>
  <c r="AC226" i="5"/>
  <c r="AD226" i="5"/>
  <c r="AE226" i="5"/>
  <c r="AF226" i="5"/>
  <c r="AG226" i="5"/>
  <c r="AH226" i="5"/>
  <c r="AI226" i="5"/>
  <c r="AJ226" i="5"/>
  <c r="AK226" i="5"/>
  <c r="AL226" i="5"/>
  <c r="AM226" i="5"/>
  <c r="AN226" i="5"/>
  <c r="AO226" i="5"/>
  <c r="AP226" i="5"/>
  <c r="AQ226" i="5"/>
  <c r="AR226" i="5"/>
  <c r="AS226" i="5"/>
  <c r="AT226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X227" i="5"/>
  <c r="Y227" i="5"/>
  <c r="Z227" i="5"/>
  <c r="AA227" i="5"/>
  <c r="AB227" i="5"/>
  <c r="AC227" i="5"/>
  <c r="AD227" i="5"/>
  <c r="AE227" i="5"/>
  <c r="AF227" i="5"/>
  <c r="AG227" i="5"/>
  <c r="AH227" i="5"/>
  <c r="AI227" i="5"/>
  <c r="AJ227" i="5"/>
  <c r="AK227" i="5"/>
  <c r="AL227" i="5"/>
  <c r="AM227" i="5"/>
  <c r="AN227" i="5"/>
  <c r="AO227" i="5"/>
  <c r="AP227" i="5"/>
  <c r="AQ227" i="5"/>
  <c r="AR227" i="5"/>
  <c r="AS227" i="5"/>
  <c r="AT227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Y228" i="5"/>
  <c r="Z228" i="5"/>
  <c r="AA228" i="5"/>
  <c r="AB228" i="5"/>
  <c r="AC228" i="5"/>
  <c r="AD228" i="5"/>
  <c r="AE228" i="5"/>
  <c r="AF228" i="5"/>
  <c r="AG228" i="5"/>
  <c r="AH228" i="5"/>
  <c r="AI228" i="5"/>
  <c r="AJ228" i="5"/>
  <c r="AK228" i="5"/>
  <c r="AL228" i="5"/>
  <c r="AM228" i="5"/>
  <c r="AN228" i="5"/>
  <c r="AO228" i="5"/>
  <c r="AP228" i="5"/>
  <c r="AQ228" i="5"/>
  <c r="AR228" i="5"/>
  <c r="AS228" i="5"/>
  <c r="AT228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X229" i="5"/>
  <c r="Y229" i="5"/>
  <c r="Z229" i="5"/>
  <c r="AA229" i="5"/>
  <c r="AB229" i="5"/>
  <c r="AC229" i="5"/>
  <c r="AD229" i="5"/>
  <c r="AE229" i="5"/>
  <c r="AF229" i="5"/>
  <c r="AG229" i="5"/>
  <c r="AH229" i="5"/>
  <c r="AI229" i="5"/>
  <c r="AJ229" i="5"/>
  <c r="AK229" i="5"/>
  <c r="AL229" i="5"/>
  <c r="AM229" i="5"/>
  <c r="AN229" i="5"/>
  <c r="AO229" i="5"/>
  <c r="AP229" i="5"/>
  <c r="AQ229" i="5"/>
  <c r="AR229" i="5"/>
  <c r="AS229" i="5"/>
  <c r="AT229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Y230" i="5"/>
  <c r="Z230" i="5"/>
  <c r="AA230" i="5"/>
  <c r="AB230" i="5"/>
  <c r="AC230" i="5"/>
  <c r="AD230" i="5"/>
  <c r="AE230" i="5"/>
  <c r="AF230" i="5"/>
  <c r="AG230" i="5"/>
  <c r="AH230" i="5"/>
  <c r="AI230" i="5"/>
  <c r="AJ230" i="5"/>
  <c r="AK230" i="5"/>
  <c r="AL230" i="5"/>
  <c r="AM230" i="5"/>
  <c r="AN230" i="5"/>
  <c r="AO230" i="5"/>
  <c r="AP230" i="5"/>
  <c r="AQ230" i="5"/>
  <c r="AR230" i="5"/>
  <c r="AS230" i="5"/>
  <c r="AT230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X231" i="5"/>
  <c r="Y231" i="5"/>
  <c r="Z231" i="5"/>
  <c r="AA231" i="5"/>
  <c r="AB231" i="5"/>
  <c r="AC231" i="5"/>
  <c r="AD231" i="5"/>
  <c r="AE231" i="5"/>
  <c r="AF231" i="5"/>
  <c r="AG231" i="5"/>
  <c r="AH231" i="5"/>
  <c r="AI231" i="5"/>
  <c r="AJ231" i="5"/>
  <c r="AK231" i="5"/>
  <c r="AL231" i="5"/>
  <c r="AM231" i="5"/>
  <c r="AN231" i="5"/>
  <c r="AO231" i="5"/>
  <c r="AP231" i="5"/>
  <c r="AQ231" i="5"/>
  <c r="AR231" i="5"/>
  <c r="AS231" i="5"/>
  <c r="AT231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X232" i="5"/>
  <c r="Y232" i="5"/>
  <c r="Z232" i="5"/>
  <c r="AA232" i="5"/>
  <c r="AB232" i="5"/>
  <c r="AC232" i="5"/>
  <c r="AD232" i="5"/>
  <c r="AE232" i="5"/>
  <c r="AF232" i="5"/>
  <c r="AG232" i="5"/>
  <c r="AH232" i="5"/>
  <c r="AI232" i="5"/>
  <c r="AJ232" i="5"/>
  <c r="AK232" i="5"/>
  <c r="AL232" i="5"/>
  <c r="AM232" i="5"/>
  <c r="AN232" i="5"/>
  <c r="AO232" i="5"/>
  <c r="AP232" i="5"/>
  <c r="AQ232" i="5"/>
  <c r="AR232" i="5"/>
  <c r="AS232" i="5"/>
  <c r="AT232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X233" i="5"/>
  <c r="Y233" i="5"/>
  <c r="Z233" i="5"/>
  <c r="AA233" i="5"/>
  <c r="AB233" i="5"/>
  <c r="AC233" i="5"/>
  <c r="AD233" i="5"/>
  <c r="AE233" i="5"/>
  <c r="AF233" i="5"/>
  <c r="AG233" i="5"/>
  <c r="AH233" i="5"/>
  <c r="AI233" i="5"/>
  <c r="AJ233" i="5"/>
  <c r="AK233" i="5"/>
  <c r="AL233" i="5"/>
  <c r="AM233" i="5"/>
  <c r="AN233" i="5"/>
  <c r="AO233" i="5"/>
  <c r="AP233" i="5"/>
  <c r="AQ233" i="5"/>
  <c r="AR233" i="5"/>
  <c r="AS233" i="5"/>
  <c r="AT233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X234" i="5"/>
  <c r="Y234" i="5"/>
  <c r="Z234" i="5"/>
  <c r="AA234" i="5"/>
  <c r="AB234" i="5"/>
  <c r="AC234" i="5"/>
  <c r="AD234" i="5"/>
  <c r="AE234" i="5"/>
  <c r="AF234" i="5"/>
  <c r="AG234" i="5"/>
  <c r="AH234" i="5"/>
  <c r="AI234" i="5"/>
  <c r="AJ234" i="5"/>
  <c r="AK234" i="5"/>
  <c r="AL234" i="5"/>
  <c r="AM234" i="5"/>
  <c r="AN234" i="5"/>
  <c r="AO234" i="5"/>
  <c r="AP234" i="5"/>
  <c r="AQ234" i="5"/>
  <c r="AR234" i="5"/>
  <c r="AS234" i="5"/>
  <c r="AT234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X235" i="5"/>
  <c r="Y235" i="5"/>
  <c r="Z235" i="5"/>
  <c r="AA235" i="5"/>
  <c r="AB235" i="5"/>
  <c r="AC235" i="5"/>
  <c r="AD235" i="5"/>
  <c r="AE235" i="5"/>
  <c r="AF235" i="5"/>
  <c r="AG235" i="5"/>
  <c r="AH235" i="5"/>
  <c r="AI235" i="5"/>
  <c r="AJ235" i="5"/>
  <c r="AK235" i="5"/>
  <c r="AL235" i="5"/>
  <c r="AM235" i="5"/>
  <c r="AN235" i="5"/>
  <c r="AO235" i="5"/>
  <c r="AP235" i="5"/>
  <c r="AQ235" i="5"/>
  <c r="AR235" i="5"/>
  <c r="AS235" i="5"/>
  <c r="AT235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X236" i="5"/>
  <c r="Y236" i="5"/>
  <c r="Z236" i="5"/>
  <c r="AA236" i="5"/>
  <c r="AB236" i="5"/>
  <c r="AC236" i="5"/>
  <c r="AD236" i="5"/>
  <c r="AE236" i="5"/>
  <c r="AF236" i="5"/>
  <c r="AG236" i="5"/>
  <c r="AH236" i="5"/>
  <c r="AI236" i="5"/>
  <c r="AJ236" i="5"/>
  <c r="AK236" i="5"/>
  <c r="AL236" i="5"/>
  <c r="AM236" i="5"/>
  <c r="AN236" i="5"/>
  <c r="AO236" i="5"/>
  <c r="AP236" i="5"/>
  <c r="AQ236" i="5"/>
  <c r="AR236" i="5"/>
  <c r="AS236" i="5"/>
  <c r="AT236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X237" i="5"/>
  <c r="Y237" i="5"/>
  <c r="Z237" i="5"/>
  <c r="AA237" i="5"/>
  <c r="AB237" i="5"/>
  <c r="AC237" i="5"/>
  <c r="AD237" i="5"/>
  <c r="AE237" i="5"/>
  <c r="AF237" i="5"/>
  <c r="AG237" i="5"/>
  <c r="AH237" i="5"/>
  <c r="AI237" i="5"/>
  <c r="AJ237" i="5"/>
  <c r="AK237" i="5"/>
  <c r="AL237" i="5"/>
  <c r="AM237" i="5"/>
  <c r="AN237" i="5"/>
  <c r="AO237" i="5"/>
  <c r="AP237" i="5"/>
  <c r="AQ237" i="5"/>
  <c r="AR237" i="5"/>
  <c r="AS237" i="5"/>
  <c r="AT237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X238" i="5"/>
  <c r="Y238" i="5"/>
  <c r="Z238" i="5"/>
  <c r="AA238" i="5"/>
  <c r="AB238" i="5"/>
  <c r="AC238" i="5"/>
  <c r="AD238" i="5"/>
  <c r="AE238" i="5"/>
  <c r="AF238" i="5"/>
  <c r="AG238" i="5"/>
  <c r="AH238" i="5"/>
  <c r="AI238" i="5"/>
  <c r="AJ238" i="5"/>
  <c r="AK238" i="5"/>
  <c r="AL238" i="5"/>
  <c r="AM238" i="5"/>
  <c r="AN238" i="5"/>
  <c r="AO238" i="5"/>
  <c r="AP238" i="5"/>
  <c r="AQ238" i="5"/>
  <c r="AR238" i="5"/>
  <c r="AS238" i="5"/>
  <c r="AT238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X239" i="5"/>
  <c r="Y239" i="5"/>
  <c r="Z239" i="5"/>
  <c r="AA239" i="5"/>
  <c r="AB239" i="5"/>
  <c r="AC239" i="5"/>
  <c r="AD239" i="5"/>
  <c r="AE239" i="5"/>
  <c r="AF239" i="5"/>
  <c r="AG239" i="5"/>
  <c r="AH239" i="5"/>
  <c r="AI239" i="5"/>
  <c r="AJ239" i="5"/>
  <c r="AK239" i="5"/>
  <c r="AL239" i="5"/>
  <c r="AM239" i="5"/>
  <c r="AN239" i="5"/>
  <c r="AO239" i="5"/>
  <c r="AP239" i="5"/>
  <c r="AQ239" i="5"/>
  <c r="AR239" i="5"/>
  <c r="AS239" i="5"/>
  <c r="AT239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X240" i="5"/>
  <c r="Y240" i="5"/>
  <c r="Z240" i="5"/>
  <c r="AA240" i="5"/>
  <c r="AB240" i="5"/>
  <c r="AC240" i="5"/>
  <c r="AD240" i="5"/>
  <c r="AE240" i="5"/>
  <c r="AF240" i="5"/>
  <c r="AG240" i="5"/>
  <c r="AH240" i="5"/>
  <c r="AI240" i="5"/>
  <c r="AJ240" i="5"/>
  <c r="AK240" i="5"/>
  <c r="AL240" i="5"/>
  <c r="AM240" i="5"/>
  <c r="AN240" i="5"/>
  <c r="AO240" i="5"/>
  <c r="AP240" i="5"/>
  <c r="AQ240" i="5"/>
  <c r="AR240" i="5"/>
  <c r="AS240" i="5"/>
  <c r="AT240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X241" i="5"/>
  <c r="Y241" i="5"/>
  <c r="Z241" i="5"/>
  <c r="AA241" i="5"/>
  <c r="AB241" i="5"/>
  <c r="AC241" i="5"/>
  <c r="AD241" i="5"/>
  <c r="AE241" i="5"/>
  <c r="AF241" i="5"/>
  <c r="AG241" i="5"/>
  <c r="AH241" i="5"/>
  <c r="AI241" i="5"/>
  <c r="AJ241" i="5"/>
  <c r="AK241" i="5"/>
  <c r="AL241" i="5"/>
  <c r="AM241" i="5"/>
  <c r="AN241" i="5"/>
  <c r="AO241" i="5"/>
  <c r="AP241" i="5"/>
  <c r="AQ241" i="5"/>
  <c r="AR241" i="5"/>
  <c r="AS241" i="5"/>
  <c r="AT241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X242" i="5"/>
  <c r="Y242" i="5"/>
  <c r="Z242" i="5"/>
  <c r="AA242" i="5"/>
  <c r="AB242" i="5"/>
  <c r="AC242" i="5"/>
  <c r="AD242" i="5"/>
  <c r="AE242" i="5"/>
  <c r="AF242" i="5"/>
  <c r="AG242" i="5"/>
  <c r="AH242" i="5"/>
  <c r="AI242" i="5"/>
  <c r="AJ242" i="5"/>
  <c r="AK242" i="5"/>
  <c r="AL242" i="5"/>
  <c r="AM242" i="5"/>
  <c r="AN242" i="5"/>
  <c r="AO242" i="5"/>
  <c r="AP242" i="5"/>
  <c r="AQ242" i="5"/>
  <c r="AR242" i="5"/>
  <c r="AS242" i="5"/>
  <c r="AT242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X243" i="5"/>
  <c r="Y243" i="5"/>
  <c r="Z243" i="5"/>
  <c r="AA243" i="5"/>
  <c r="AB243" i="5"/>
  <c r="AC243" i="5"/>
  <c r="AD243" i="5"/>
  <c r="AE243" i="5"/>
  <c r="AF243" i="5"/>
  <c r="AG243" i="5"/>
  <c r="AH243" i="5"/>
  <c r="AI243" i="5"/>
  <c r="AJ243" i="5"/>
  <c r="AK243" i="5"/>
  <c r="AL243" i="5"/>
  <c r="AM243" i="5"/>
  <c r="AN243" i="5"/>
  <c r="AO243" i="5"/>
  <c r="AP243" i="5"/>
  <c r="AQ243" i="5"/>
  <c r="AR243" i="5"/>
  <c r="AS243" i="5"/>
  <c r="AT243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X244" i="5"/>
  <c r="Y244" i="5"/>
  <c r="Z244" i="5"/>
  <c r="AA244" i="5"/>
  <c r="AB244" i="5"/>
  <c r="AC244" i="5"/>
  <c r="AD244" i="5"/>
  <c r="AE244" i="5"/>
  <c r="AF244" i="5"/>
  <c r="AG244" i="5"/>
  <c r="AH244" i="5"/>
  <c r="AI244" i="5"/>
  <c r="AJ244" i="5"/>
  <c r="AK244" i="5"/>
  <c r="AL244" i="5"/>
  <c r="AM244" i="5"/>
  <c r="AN244" i="5"/>
  <c r="AO244" i="5"/>
  <c r="AP244" i="5"/>
  <c r="AQ244" i="5"/>
  <c r="AR244" i="5"/>
  <c r="AS244" i="5"/>
  <c r="AT244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X245" i="5"/>
  <c r="Y245" i="5"/>
  <c r="Z245" i="5"/>
  <c r="AA245" i="5"/>
  <c r="AB245" i="5"/>
  <c r="AC245" i="5"/>
  <c r="AD245" i="5"/>
  <c r="AE245" i="5"/>
  <c r="AF245" i="5"/>
  <c r="AG245" i="5"/>
  <c r="AH245" i="5"/>
  <c r="AI245" i="5"/>
  <c r="AJ245" i="5"/>
  <c r="AK245" i="5"/>
  <c r="AL245" i="5"/>
  <c r="AM245" i="5"/>
  <c r="AN245" i="5"/>
  <c r="AO245" i="5"/>
  <c r="AP245" i="5"/>
  <c r="AQ245" i="5"/>
  <c r="AR245" i="5"/>
  <c r="AS245" i="5"/>
  <c r="AT245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X246" i="5"/>
  <c r="Y246" i="5"/>
  <c r="Z246" i="5"/>
  <c r="AA246" i="5"/>
  <c r="AB246" i="5"/>
  <c r="AC246" i="5"/>
  <c r="AD246" i="5"/>
  <c r="AE246" i="5"/>
  <c r="AF246" i="5"/>
  <c r="AG246" i="5"/>
  <c r="AH246" i="5"/>
  <c r="AI246" i="5"/>
  <c r="AJ246" i="5"/>
  <c r="AK246" i="5"/>
  <c r="AL246" i="5"/>
  <c r="AM246" i="5"/>
  <c r="AN246" i="5"/>
  <c r="AO246" i="5"/>
  <c r="AP246" i="5"/>
  <c r="AQ246" i="5"/>
  <c r="AR246" i="5"/>
  <c r="AS246" i="5"/>
  <c r="AT246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X247" i="5"/>
  <c r="Y247" i="5"/>
  <c r="Z247" i="5"/>
  <c r="AA247" i="5"/>
  <c r="AB247" i="5"/>
  <c r="AC247" i="5"/>
  <c r="AD247" i="5"/>
  <c r="AE247" i="5"/>
  <c r="AF247" i="5"/>
  <c r="AG247" i="5"/>
  <c r="AH247" i="5"/>
  <c r="AI247" i="5"/>
  <c r="AJ247" i="5"/>
  <c r="AK247" i="5"/>
  <c r="AL247" i="5"/>
  <c r="AM247" i="5"/>
  <c r="AN247" i="5"/>
  <c r="AO247" i="5"/>
  <c r="AP247" i="5"/>
  <c r="AQ247" i="5"/>
  <c r="AR247" i="5"/>
  <c r="AS247" i="5"/>
  <c r="AT247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X248" i="5"/>
  <c r="Y248" i="5"/>
  <c r="Z248" i="5"/>
  <c r="AA248" i="5"/>
  <c r="AB248" i="5"/>
  <c r="AC248" i="5"/>
  <c r="AD248" i="5"/>
  <c r="AE248" i="5"/>
  <c r="AF248" i="5"/>
  <c r="AG248" i="5"/>
  <c r="AH248" i="5"/>
  <c r="AI248" i="5"/>
  <c r="AJ248" i="5"/>
  <c r="AK248" i="5"/>
  <c r="AL248" i="5"/>
  <c r="AM248" i="5"/>
  <c r="AN248" i="5"/>
  <c r="AO248" i="5"/>
  <c r="AP248" i="5"/>
  <c r="AQ248" i="5"/>
  <c r="AR248" i="5"/>
  <c r="AS248" i="5"/>
  <c r="AT248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X249" i="5"/>
  <c r="Y249" i="5"/>
  <c r="Z249" i="5"/>
  <c r="AA249" i="5"/>
  <c r="AB249" i="5"/>
  <c r="AC249" i="5"/>
  <c r="AD249" i="5"/>
  <c r="AE249" i="5"/>
  <c r="AF249" i="5"/>
  <c r="AG249" i="5"/>
  <c r="AH249" i="5"/>
  <c r="AI249" i="5"/>
  <c r="AJ249" i="5"/>
  <c r="AK249" i="5"/>
  <c r="AL249" i="5"/>
  <c r="AM249" i="5"/>
  <c r="AN249" i="5"/>
  <c r="AO249" i="5"/>
  <c r="AP249" i="5"/>
  <c r="AQ249" i="5"/>
  <c r="AR249" i="5"/>
  <c r="AS249" i="5"/>
  <c r="AT249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X250" i="5"/>
  <c r="Y250" i="5"/>
  <c r="Z250" i="5"/>
  <c r="AA250" i="5"/>
  <c r="AB250" i="5"/>
  <c r="AC250" i="5"/>
  <c r="AD250" i="5"/>
  <c r="AE250" i="5"/>
  <c r="AF250" i="5"/>
  <c r="AG250" i="5"/>
  <c r="AH250" i="5"/>
  <c r="AI250" i="5"/>
  <c r="AJ250" i="5"/>
  <c r="AK250" i="5"/>
  <c r="AL250" i="5"/>
  <c r="AM250" i="5"/>
  <c r="AN250" i="5"/>
  <c r="AO250" i="5"/>
  <c r="AP250" i="5"/>
  <c r="AQ250" i="5"/>
  <c r="AR250" i="5"/>
  <c r="AS250" i="5"/>
  <c r="AT250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X251" i="5"/>
  <c r="Y251" i="5"/>
  <c r="Z251" i="5"/>
  <c r="AA251" i="5"/>
  <c r="AB251" i="5"/>
  <c r="AC251" i="5"/>
  <c r="AD251" i="5"/>
  <c r="AE251" i="5"/>
  <c r="AF251" i="5"/>
  <c r="AG251" i="5"/>
  <c r="AH251" i="5"/>
  <c r="AI251" i="5"/>
  <c r="AJ251" i="5"/>
  <c r="AK251" i="5"/>
  <c r="AL251" i="5"/>
  <c r="AM251" i="5"/>
  <c r="AN251" i="5"/>
  <c r="AO251" i="5"/>
  <c r="AP251" i="5"/>
  <c r="AQ251" i="5"/>
  <c r="AR251" i="5"/>
  <c r="AS251" i="5"/>
  <c r="AT251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X252" i="5"/>
  <c r="Y252" i="5"/>
  <c r="Z252" i="5"/>
  <c r="AA252" i="5"/>
  <c r="AB252" i="5"/>
  <c r="AC252" i="5"/>
  <c r="AD252" i="5"/>
  <c r="AE252" i="5"/>
  <c r="AF252" i="5"/>
  <c r="AG252" i="5"/>
  <c r="AH252" i="5"/>
  <c r="AI252" i="5"/>
  <c r="AJ252" i="5"/>
  <c r="AK252" i="5"/>
  <c r="AL252" i="5"/>
  <c r="AM252" i="5"/>
  <c r="AN252" i="5"/>
  <c r="AO252" i="5"/>
  <c r="AP252" i="5"/>
  <c r="AQ252" i="5"/>
  <c r="AR252" i="5"/>
  <c r="AS252" i="5"/>
  <c r="AT252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X253" i="5"/>
  <c r="Y253" i="5"/>
  <c r="Z253" i="5"/>
  <c r="AA253" i="5"/>
  <c r="AB253" i="5"/>
  <c r="AC253" i="5"/>
  <c r="AD253" i="5"/>
  <c r="AE253" i="5"/>
  <c r="AF253" i="5"/>
  <c r="AG253" i="5"/>
  <c r="AH253" i="5"/>
  <c r="AI253" i="5"/>
  <c r="AJ253" i="5"/>
  <c r="AK253" i="5"/>
  <c r="AL253" i="5"/>
  <c r="AM253" i="5"/>
  <c r="AN253" i="5"/>
  <c r="AO253" i="5"/>
  <c r="AP253" i="5"/>
  <c r="AQ253" i="5"/>
  <c r="AR253" i="5"/>
  <c r="AS253" i="5"/>
  <c r="AT253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X254" i="5"/>
  <c r="Y254" i="5"/>
  <c r="Z254" i="5"/>
  <c r="AA254" i="5"/>
  <c r="AB254" i="5"/>
  <c r="AC254" i="5"/>
  <c r="AD254" i="5"/>
  <c r="AE254" i="5"/>
  <c r="AF254" i="5"/>
  <c r="AG254" i="5"/>
  <c r="AH254" i="5"/>
  <c r="AI254" i="5"/>
  <c r="AJ254" i="5"/>
  <c r="AK254" i="5"/>
  <c r="AL254" i="5"/>
  <c r="AM254" i="5"/>
  <c r="AN254" i="5"/>
  <c r="AO254" i="5"/>
  <c r="AP254" i="5"/>
  <c r="AQ254" i="5"/>
  <c r="AR254" i="5"/>
  <c r="AS254" i="5"/>
  <c r="AT254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X255" i="5"/>
  <c r="Y255" i="5"/>
  <c r="Z255" i="5"/>
  <c r="AA255" i="5"/>
  <c r="AB255" i="5"/>
  <c r="AC255" i="5"/>
  <c r="AD255" i="5"/>
  <c r="AE255" i="5"/>
  <c r="AF255" i="5"/>
  <c r="AG255" i="5"/>
  <c r="AH255" i="5"/>
  <c r="AI255" i="5"/>
  <c r="AJ255" i="5"/>
  <c r="AK255" i="5"/>
  <c r="AL255" i="5"/>
  <c r="AM255" i="5"/>
  <c r="AN255" i="5"/>
  <c r="AO255" i="5"/>
  <c r="AP255" i="5"/>
  <c r="AQ255" i="5"/>
  <c r="AR255" i="5"/>
  <c r="AS255" i="5"/>
  <c r="AT255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X256" i="5"/>
  <c r="Y256" i="5"/>
  <c r="Z256" i="5"/>
  <c r="AA256" i="5"/>
  <c r="AB256" i="5"/>
  <c r="AC256" i="5"/>
  <c r="AD256" i="5"/>
  <c r="AE256" i="5"/>
  <c r="AF256" i="5"/>
  <c r="AG256" i="5"/>
  <c r="AH256" i="5"/>
  <c r="AI256" i="5"/>
  <c r="AJ256" i="5"/>
  <c r="AK256" i="5"/>
  <c r="AL256" i="5"/>
  <c r="AM256" i="5"/>
  <c r="AN256" i="5"/>
  <c r="AO256" i="5"/>
  <c r="AP256" i="5"/>
  <c r="AQ256" i="5"/>
  <c r="AR256" i="5"/>
  <c r="AS256" i="5"/>
  <c r="AT256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X257" i="5"/>
  <c r="Y257" i="5"/>
  <c r="Z257" i="5"/>
  <c r="AA257" i="5"/>
  <c r="AB257" i="5"/>
  <c r="AC257" i="5"/>
  <c r="AD257" i="5"/>
  <c r="AE257" i="5"/>
  <c r="AF257" i="5"/>
  <c r="AG257" i="5"/>
  <c r="AH257" i="5"/>
  <c r="AI257" i="5"/>
  <c r="AJ257" i="5"/>
  <c r="AK257" i="5"/>
  <c r="AL257" i="5"/>
  <c r="AM257" i="5"/>
  <c r="AN257" i="5"/>
  <c r="AO257" i="5"/>
  <c r="AP257" i="5"/>
  <c r="AQ257" i="5"/>
  <c r="AR257" i="5"/>
  <c r="AS257" i="5"/>
  <c r="AT257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X258" i="5"/>
  <c r="Y258" i="5"/>
  <c r="Z258" i="5"/>
  <c r="AA258" i="5"/>
  <c r="AB258" i="5"/>
  <c r="AC258" i="5"/>
  <c r="AD258" i="5"/>
  <c r="AE258" i="5"/>
  <c r="AF258" i="5"/>
  <c r="AG258" i="5"/>
  <c r="AH258" i="5"/>
  <c r="AI258" i="5"/>
  <c r="AJ258" i="5"/>
  <c r="AK258" i="5"/>
  <c r="AL258" i="5"/>
  <c r="AM258" i="5"/>
  <c r="AN258" i="5"/>
  <c r="AO258" i="5"/>
  <c r="AP258" i="5"/>
  <c r="AQ258" i="5"/>
  <c r="AR258" i="5"/>
  <c r="AS258" i="5"/>
  <c r="AT258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X259" i="5"/>
  <c r="Y259" i="5"/>
  <c r="Z259" i="5"/>
  <c r="AA259" i="5"/>
  <c r="AB259" i="5"/>
  <c r="AC259" i="5"/>
  <c r="AD259" i="5"/>
  <c r="AE259" i="5"/>
  <c r="AF259" i="5"/>
  <c r="AG259" i="5"/>
  <c r="AH259" i="5"/>
  <c r="AI259" i="5"/>
  <c r="AJ259" i="5"/>
  <c r="AK259" i="5"/>
  <c r="AL259" i="5"/>
  <c r="AM259" i="5"/>
  <c r="AN259" i="5"/>
  <c r="AO259" i="5"/>
  <c r="AP259" i="5"/>
  <c r="AQ259" i="5"/>
  <c r="AR259" i="5"/>
  <c r="AS259" i="5"/>
  <c r="AT259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X260" i="5"/>
  <c r="Y260" i="5"/>
  <c r="Z260" i="5"/>
  <c r="AA260" i="5"/>
  <c r="AB260" i="5"/>
  <c r="AC260" i="5"/>
  <c r="AD260" i="5"/>
  <c r="AE260" i="5"/>
  <c r="AF260" i="5"/>
  <c r="AG260" i="5"/>
  <c r="AH260" i="5"/>
  <c r="AI260" i="5"/>
  <c r="AJ260" i="5"/>
  <c r="AK260" i="5"/>
  <c r="AL260" i="5"/>
  <c r="AM260" i="5"/>
  <c r="AN260" i="5"/>
  <c r="AO260" i="5"/>
  <c r="AP260" i="5"/>
  <c r="AQ260" i="5"/>
  <c r="AR260" i="5"/>
  <c r="AS260" i="5"/>
  <c r="AT260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X261" i="5"/>
  <c r="Y261" i="5"/>
  <c r="Z261" i="5"/>
  <c r="AA261" i="5"/>
  <c r="AB261" i="5"/>
  <c r="AC261" i="5"/>
  <c r="AD261" i="5"/>
  <c r="AE261" i="5"/>
  <c r="AF261" i="5"/>
  <c r="AG261" i="5"/>
  <c r="AH261" i="5"/>
  <c r="AI261" i="5"/>
  <c r="AJ261" i="5"/>
  <c r="AK261" i="5"/>
  <c r="AL261" i="5"/>
  <c r="AM261" i="5"/>
  <c r="AN261" i="5"/>
  <c r="AO261" i="5"/>
  <c r="AP261" i="5"/>
  <c r="AQ261" i="5"/>
  <c r="AR261" i="5"/>
  <c r="AS261" i="5"/>
  <c r="AT261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Y262" i="5"/>
  <c r="Z262" i="5"/>
  <c r="AA262" i="5"/>
  <c r="AB262" i="5"/>
  <c r="AC262" i="5"/>
  <c r="AD262" i="5"/>
  <c r="AE262" i="5"/>
  <c r="AF262" i="5"/>
  <c r="AG262" i="5"/>
  <c r="AH262" i="5"/>
  <c r="AI262" i="5"/>
  <c r="AJ262" i="5"/>
  <c r="AK262" i="5"/>
  <c r="AL262" i="5"/>
  <c r="AM262" i="5"/>
  <c r="AN262" i="5"/>
  <c r="AO262" i="5"/>
  <c r="AP262" i="5"/>
  <c r="AQ262" i="5"/>
  <c r="AR262" i="5"/>
  <c r="AS262" i="5"/>
  <c r="AT262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Y263" i="5"/>
  <c r="Z263" i="5"/>
  <c r="AA263" i="5"/>
  <c r="AB263" i="5"/>
  <c r="AC263" i="5"/>
  <c r="AD263" i="5"/>
  <c r="AE263" i="5"/>
  <c r="AF263" i="5"/>
  <c r="AG263" i="5"/>
  <c r="AH263" i="5"/>
  <c r="AI263" i="5"/>
  <c r="AJ263" i="5"/>
  <c r="AK263" i="5"/>
  <c r="AL263" i="5"/>
  <c r="AM263" i="5"/>
  <c r="AN263" i="5"/>
  <c r="AO263" i="5"/>
  <c r="AP263" i="5"/>
  <c r="AQ263" i="5"/>
  <c r="AR263" i="5"/>
  <c r="AS263" i="5"/>
  <c r="AT263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Y264" i="5"/>
  <c r="Z264" i="5"/>
  <c r="AA264" i="5"/>
  <c r="AB264" i="5"/>
  <c r="AC264" i="5"/>
  <c r="AD264" i="5"/>
  <c r="AE264" i="5"/>
  <c r="AF264" i="5"/>
  <c r="AG264" i="5"/>
  <c r="AH264" i="5"/>
  <c r="AI264" i="5"/>
  <c r="AJ264" i="5"/>
  <c r="AK264" i="5"/>
  <c r="AL264" i="5"/>
  <c r="AM264" i="5"/>
  <c r="AN264" i="5"/>
  <c r="AO264" i="5"/>
  <c r="AP264" i="5"/>
  <c r="AQ264" i="5"/>
  <c r="AR264" i="5"/>
  <c r="AS264" i="5"/>
  <c r="AT264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Y265" i="5"/>
  <c r="Z265" i="5"/>
  <c r="AA265" i="5"/>
  <c r="AB265" i="5"/>
  <c r="AC265" i="5"/>
  <c r="AD265" i="5"/>
  <c r="AE265" i="5"/>
  <c r="AF265" i="5"/>
  <c r="AG265" i="5"/>
  <c r="AH265" i="5"/>
  <c r="AI265" i="5"/>
  <c r="AJ265" i="5"/>
  <c r="AK265" i="5"/>
  <c r="AL265" i="5"/>
  <c r="AM265" i="5"/>
  <c r="AN265" i="5"/>
  <c r="AO265" i="5"/>
  <c r="AP265" i="5"/>
  <c r="AQ265" i="5"/>
  <c r="AR265" i="5"/>
  <c r="AS265" i="5"/>
  <c r="AT265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Y266" i="5"/>
  <c r="Z266" i="5"/>
  <c r="AA266" i="5"/>
  <c r="AB266" i="5"/>
  <c r="AC266" i="5"/>
  <c r="AD266" i="5"/>
  <c r="AE266" i="5"/>
  <c r="AF266" i="5"/>
  <c r="AG266" i="5"/>
  <c r="AH266" i="5"/>
  <c r="AI266" i="5"/>
  <c r="AJ266" i="5"/>
  <c r="AK266" i="5"/>
  <c r="AL266" i="5"/>
  <c r="AM266" i="5"/>
  <c r="AN266" i="5"/>
  <c r="AO266" i="5"/>
  <c r="AP266" i="5"/>
  <c r="AQ266" i="5"/>
  <c r="AR266" i="5"/>
  <c r="AS266" i="5"/>
  <c r="AT266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X267" i="5"/>
  <c r="Y267" i="5"/>
  <c r="Z267" i="5"/>
  <c r="AA267" i="5"/>
  <c r="AB267" i="5"/>
  <c r="AC267" i="5"/>
  <c r="AD267" i="5"/>
  <c r="AE267" i="5"/>
  <c r="AF267" i="5"/>
  <c r="AG267" i="5"/>
  <c r="AH267" i="5"/>
  <c r="AI267" i="5"/>
  <c r="AJ267" i="5"/>
  <c r="AK267" i="5"/>
  <c r="AL267" i="5"/>
  <c r="AM267" i="5"/>
  <c r="AN267" i="5"/>
  <c r="AO267" i="5"/>
  <c r="AP267" i="5"/>
  <c r="AQ267" i="5"/>
  <c r="AR267" i="5"/>
  <c r="AS267" i="5"/>
  <c r="AT267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Y268" i="5"/>
  <c r="Z268" i="5"/>
  <c r="AA268" i="5"/>
  <c r="AB268" i="5"/>
  <c r="AC268" i="5"/>
  <c r="AD268" i="5"/>
  <c r="AE268" i="5"/>
  <c r="AF268" i="5"/>
  <c r="AG268" i="5"/>
  <c r="AH268" i="5"/>
  <c r="AI268" i="5"/>
  <c r="AJ268" i="5"/>
  <c r="AK268" i="5"/>
  <c r="AL268" i="5"/>
  <c r="AM268" i="5"/>
  <c r="AN268" i="5"/>
  <c r="AO268" i="5"/>
  <c r="AP268" i="5"/>
  <c r="AQ268" i="5"/>
  <c r="AR268" i="5"/>
  <c r="AS268" i="5"/>
  <c r="AT268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X269" i="5"/>
  <c r="Y269" i="5"/>
  <c r="Z269" i="5"/>
  <c r="AA269" i="5"/>
  <c r="AB269" i="5"/>
  <c r="AC269" i="5"/>
  <c r="AD269" i="5"/>
  <c r="AE269" i="5"/>
  <c r="AF269" i="5"/>
  <c r="AG269" i="5"/>
  <c r="AH269" i="5"/>
  <c r="AI269" i="5"/>
  <c r="AJ269" i="5"/>
  <c r="AK269" i="5"/>
  <c r="AL269" i="5"/>
  <c r="AM269" i="5"/>
  <c r="AN269" i="5"/>
  <c r="AO269" i="5"/>
  <c r="AP269" i="5"/>
  <c r="AQ269" i="5"/>
  <c r="AR269" i="5"/>
  <c r="AS269" i="5"/>
  <c r="AT269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X270" i="5"/>
  <c r="Y270" i="5"/>
  <c r="Z270" i="5"/>
  <c r="AA270" i="5"/>
  <c r="AB270" i="5"/>
  <c r="AC270" i="5"/>
  <c r="AD270" i="5"/>
  <c r="AE270" i="5"/>
  <c r="AF270" i="5"/>
  <c r="AG270" i="5"/>
  <c r="AH270" i="5"/>
  <c r="AI270" i="5"/>
  <c r="AJ270" i="5"/>
  <c r="AK270" i="5"/>
  <c r="AL270" i="5"/>
  <c r="AM270" i="5"/>
  <c r="AN270" i="5"/>
  <c r="AO270" i="5"/>
  <c r="AP270" i="5"/>
  <c r="AQ270" i="5"/>
  <c r="AR270" i="5"/>
  <c r="AS270" i="5"/>
  <c r="AT270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X271" i="5"/>
  <c r="Y271" i="5"/>
  <c r="Z271" i="5"/>
  <c r="AA271" i="5"/>
  <c r="AB271" i="5"/>
  <c r="AC271" i="5"/>
  <c r="AD271" i="5"/>
  <c r="AE271" i="5"/>
  <c r="AF271" i="5"/>
  <c r="AG271" i="5"/>
  <c r="AH271" i="5"/>
  <c r="AI271" i="5"/>
  <c r="AJ271" i="5"/>
  <c r="AK271" i="5"/>
  <c r="AL271" i="5"/>
  <c r="AM271" i="5"/>
  <c r="AN271" i="5"/>
  <c r="AO271" i="5"/>
  <c r="AP271" i="5"/>
  <c r="AQ271" i="5"/>
  <c r="AR271" i="5"/>
  <c r="AS271" i="5"/>
  <c r="AT271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X272" i="5"/>
  <c r="Y272" i="5"/>
  <c r="Z272" i="5"/>
  <c r="AA272" i="5"/>
  <c r="AB272" i="5"/>
  <c r="AC272" i="5"/>
  <c r="AD272" i="5"/>
  <c r="AE272" i="5"/>
  <c r="AF272" i="5"/>
  <c r="AG272" i="5"/>
  <c r="AH272" i="5"/>
  <c r="AI272" i="5"/>
  <c r="AJ272" i="5"/>
  <c r="AK272" i="5"/>
  <c r="AL272" i="5"/>
  <c r="AM272" i="5"/>
  <c r="AN272" i="5"/>
  <c r="AO272" i="5"/>
  <c r="AP272" i="5"/>
  <c r="AQ272" i="5"/>
  <c r="AR272" i="5"/>
  <c r="AS272" i="5"/>
  <c r="AT272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X273" i="5"/>
  <c r="Y273" i="5"/>
  <c r="Z273" i="5"/>
  <c r="AA273" i="5"/>
  <c r="AB273" i="5"/>
  <c r="AC273" i="5"/>
  <c r="AD273" i="5"/>
  <c r="AE273" i="5"/>
  <c r="AF273" i="5"/>
  <c r="AG273" i="5"/>
  <c r="AH273" i="5"/>
  <c r="AI273" i="5"/>
  <c r="AJ273" i="5"/>
  <c r="AK273" i="5"/>
  <c r="AL273" i="5"/>
  <c r="AM273" i="5"/>
  <c r="AN273" i="5"/>
  <c r="AO273" i="5"/>
  <c r="AP273" i="5"/>
  <c r="AQ273" i="5"/>
  <c r="AR273" i="5"/>
  <c r="AS273" i="5"/>
  <c r="AT273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X274" i="5"/>
  <c r="Y274" i="5"/>
  <c r="Z274" i="5"/>
  <c r="AA274" i="5"/>
  <c r="AB274" i="5"/>
  <c r="AC274" i="5"/>
  <c r="AD274" i="5"/>
  <c r="AE274" i="5"/>
  <c r="AF274" i="5"/>
  <c r="AG274" i="5"/>
  <c r="AH274" i="5"/>
  <c r="AI274" i="5"/>
  <c r="AJ274" i="5"/>
  <c r="AK274" i="5"/>
  <c r="AL274" i="5"/>
  <c r="AM274" i="5"/>
  <c r="AN274" i="5"/>
  <c r="AO274" i="5"/>
  <c r="AP274" i="5"/>
  <c r="AQ274" i="5"/>
  <c r="AR274" i="5"/>
  <c r="AS274" i="5"/>
  <c r="AT274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X275" i="5"/>
  <c r="Y275" i="5"/>
  <c r="Z275" i="5"/>
  <c r="AA275" i="5"/>
  <c r="AB275" i="5"/>
  <c r="AC275" i="5"/>
  <c r="AD275" i="5"/>
  <c r="AE275" i="5"/>
  <c r="AF275" i="5"/>
  <c r="AG275" i="5"/>
  <c r="AH275" i="5"/>
  <c r="AI275" i="5"/>
  <c r="AJ275" i="5"/>
  <c r="AK275" i="5"/>
  <c r="AL275" i="5"/>
  <c r="AM275" i="5"/>
  <c r="AN275" i="5"/>
  <c r="AO275" i="5"/>
  <c r="AP275" i="5"/>
  <c r="AQ275" i="5"/>
  <c r="AR275" i="5"/>
  <c r="AS275" i="5"/>
  <c r="AT275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X276" i="5"/>
  <c r="Y276" i="5"/>
  <c r="Z276" i="5"/>
  <c r="AA276" i="5"/>
  <c r="AB276" i="5"/>
  <c r="AC276" i="5"/>
  <c r="AD276" i="5"/>
  <c r="AE276" i="5"/>
  <c r="AF276" i="5"/>
  <c r="AG276" i="5"/>
  <c r="AH276" i="5"/>
  <c r="AI276" i="5"/>
  <c r="AJ276" i="5"/>
  <c r="AK276" i="5"/>
  <c r="AL276" i="5"/>
  <c r="AM276" i="5"/>
  <c r="AN276" i="5"/>
  <c r="AO276" i="5"/>
  <c r="AP276" i="5"/>
  <c r="AQ276" i="5"/>
  <c r="AR276" i="5"/>
  <c r="AS276" i="5"/>
  <c r="AT276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X277" i="5"/>
  <c r="Y277" i="5"/>
  <c r="Z277" i="5"/>
  <c r="AA277" i="5"/>
  <c r="AB277" i="5"/>
  <c r="AC277" i="5"/>
  <c r="AD277" i="5"/>
  <c r="AE277" i="5"/>
  <c r="AF277" i="5"/>
  <c r="AG277" i="5"/>
  <c r="AH277" i="5"/>
  <c r="AI277" i="5"/>
  <c r="AJ277" i="5"/>
  <c r="AK277" i="5"/>
  <c r="AL277" i="5"/>
  <c r="AM277" i="5"/>
  <c r="AN277" i="5"/>
  <c r="AO277" i="5"/>
  <c r="AP277" i="5"/>
  <c r="AQ277" i="5"/>
  <c r="AR277" i="5"/>
  <c r="AS277" i="5"/>
  <c r="AT277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X278" i="5"/>
  <c r="Y278" i="5"/>
  <c r="Z278" i="5"/>
  <c r="AA278" i="5"/>
  <c r="AB278" i="5"/>
  <c r="AC278" i="5"/>
  <c r="AD278" i="5"/>
  <c r="AE278" i="5"/>
  <c r="AF278" i="5"/>
  <c r="AG278" i="5"/>
  <c r="AH278" i="5"/>
  <c r="AI278" i="5"/>
  <c r="AJ278" i="5"/>
  <c r="AK278" i="5"/>
  <c r="AL278" i="5"/>
  <c r="AM278" i="5"/>
  <c r="AN278" i="5"/>
  <c r="AO278" i="5"/>
  <c r="AP278" i="5"/>
  <c r="AQ278" i="5"/>
  <c r="AR278" i="5"/>
  <c r="AS278" i="5"/>
  <c r="AT278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X279" i="5"/>
  <c r="Y279" i="5"/>
  <c r="Z279" i="5"/>
  <c r="AA279" i="5"/>
  <c r="AB279" i="5"/>
  <c r="AC279" i="5"/>
  <c r="AD279" i="5"/>
  <c r="AE279" i="5"/>
  <c r="AF279" i="5"/>
  <c r="AG279" i="5"/>
  <c r="AH279" i="5"/>
  <c r="AI279" i="5"/>
  <c r="AJ279" i="5"/>
  <c r="AK279" i="5"/>
  <c r="AL279" i="5"/>
  <c r="AM279" i="5"/>
  <c r="AN279" i="5"/>
  <c r="AO279" i="5"/>
  <c r="AP279" i="5"/>
  <c r="AQ279" i="5"/>
  <c r="AR279" i="5"/>
  <c r="AS279" i="5"/>
  <c r="AT279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X280" i="5"/>
  <c r="Y280" i="5"/>
  <c r="Z280" i="5"/>
  <c r="AA280" i="5"/>
  <c r="AB280" i="5"/>
  <c r="AC280" i="5"/>
  <c r="AD280" i="5"/>
  <c r="AE280" i="5"/>
  <c r="AF280" i="5"/>
  <c r="AG280" i="5"/>
  <c r="AH280" i="5"/>
  <c r="AI280" i="5"/>
  <c r="AJ280" i="5"/>
  <c r="AK280" i="5"/>
  <c r="AL280" i="5"/>
  <c r="AM280" i="5"/>
  <c r="AN280" i="5"/>
  <c r="AO280" i="5"/>
  <c r="AP280" i="5"/>
  <c r="AQ280" i="5"/>
  <c r="AR280" i="5"/>
  <c r="AS280" i="5"/>
  <c r="AT280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X281" i="5"/>
  <c r="Y281" i="5"/>
  <c r="Z281" i="5"/>
  <c r="AA281" i="5"/>
  <c r="AB281" i="5"/>
  <c r="AC281" i="5"/>
  <c r="AD281" i="5"/>
  <c r="AE281" i="5"/>
  <c r="AF281" i="5"/>
  <c r="AG281" i="5"/>
  <c r="AH281" i="5"/>
  <c r="AI281" i="5"/>
  <c r="AJ281" i="5"/>
  <c r="AK281" i="5"/>
  <c r="AL281" i="5"/>
  <c r="AM281" i="5"/>
  <c r="AN281" i="5"/>
  <c r="AO281" i="5"/>
  <c r="AP281" i="5"/>
  <c r="AQ281" i="5"/>
  <c r="AR281" i="5"/>
  <c r="AS281" i="5"/>
  <c r="AT281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X282" i="5"/>
  <c r="Y282" i="5"/>
  <c r="Z282" i="5"/>
  <c r="AA282" i="5"/>
  <c r="AB282" i="5"/>
  <c r="AC282" i="5"/>
  <c r="AD282" i="5"/>
  <c r="AE282" i="5"/>
  <c r="AF282" i="5"/>
  <c r="AG282" i="5"/>
  <c r="AH282" i="5"/>
  <c r="AI282" i="5"/>
  <c r="AJ282" i="5"/>
  <c r="AK282" i="5"/>
  <c r="AL282" i="5"/>
  <c r="AM282" i="5"/>
  <c r="AN282" i="5"/>
  <c r="AO282" i="5"/>
  <c r="AP282" i="5"/>
  <c r="AQ282" i="5"/>
  <c r="AR282" i="5"/>
  <c r="AS282" i="5"/>
  <c r="AT282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X283" i="5"/>
  <c r="Y283" i="5"/>
  <c r="Z283" i="5"/>
  <c r="AA283" i="5"/>
  <c r="AB283" i="5"/>
  <c r="AC283" i="5"/>
  <c r="AD283" i="5"/>
  <c r="AE283" i="5"/>
  <c r="AF283" i="5"/>
  <c r="AG283" i="5"/>
  <c r="AH283" i="5"/>
  <c r="AI283" i="5"/>
  <c r="AJ283" i="5"/>
  <c r="AK283" i="5"/>
  <c r="AL283" i="5"/>
  <c r="AM283" i="5"/>
  <c r="AN283" i="5"/>
  <c r="AO283" i="5"/>
  <c r="AP283" i="5"/>
  <c r="AQ283" i="5"/>
  <c r="AR283" i="5"/>
  <c r="AS283" i="5"/>
  <c r="AT283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E2" i="6"/>
  <c r="C8" i="5"/>
  <c r="X33" i="6"/>
  <c r="W33" i="6"/>
  <c r="V33" i="6"/>
  <c r="U33" i="6"/>
  <c r="T33" i="6"/>
  <c r="S33" i="6"/>
  <c r="R33" i="6"/>
  <c r="P33" i="6"/>
  <c r="O33" i="6"/>
  <c r="N33" i="6"/>
  <c r="M33" i="6"/>
  <c r="L33" i="6"/>
  <c r="K33" i="6"/>
  <c r="J33" i="6"/>
  <c r="H33" i="6"/>
  <c r="G33" i="6"/>
  <c r="F33" i="6"/>
  <c r="E33" i="6"/>
  <c r="D33" i="6"/>
  <c r="C33" i="6"/>
  <c r="B33" i="6"/>
  <c r="X24" i="6"/>
  <c r="W24" i="6"/>
  <c r="V24" i="6"/>
  <c r="U24" i="6"/>
  <c r="T24" i="6"/>
  <c r="S24" i="6"/>
  <c r="R24" i="6"/>
  <c r="P24" i="6"/>
  <c r="O24" i="6"/>
  <c r="N24" i="6"/>
  <c r="M24" i="6"/>
  <c r="L24" i="6"/>
  <c r="K24" i="6"/>
  <c r="J24" i="6"/>
  <c r="H24" i="6"/>
  <c r="G24" i="6"/>
  <c r="F24" i="6"/>
  <c r="E24" i="6"/>
  <c r="D24" i="6"/>
  <c r="C24" i="6"/>
  <c r="B24" i="6"/>
  <c r="X15" i="6"/>
  <c r="W15" i="6"/>
  <c r="V15" i="6"/>
  <c r="U15" i="6"/>
  <c r="T15" i="6"/>
  <c r="S15" i="6"/>
  <c r="R15" i="6"/>
  <c r="P15" i="6"/>
  <c r="O15" i="6"/>
  <c r="N15" i="6"/>
  <c r="M15" i="6"/>
  <c r="L15" i="6"/>
  <c r="K15" i="6"/>
  <c r="J15" i="6"/>
  <c r="H15" i="6"/>
  <c r="G15" i="6"/>
  <c r="F15" i="6"/>
  <c r="E15" i="6"/>
  <c r="D15" i="6"/>
  <c r="C15" i="6"/>
  <c r="B15" i="6"/>
  <c r="X6" i="6"/>
  <c r="W6" i="6"/>
  <c r="V6" i="6"/>
  <c r="U6" i="6"/>
  <c r="T6" i="6"/>
  <c r="S6" i="6"/>
  <c r="R6" i="6"/>
  <c r="P6" i="6"/>
  <c r="O6" i="6"/>
  <c r="N6" i="6"/>
  <c r="M6" i="6"/>
  <c r="L6" i="6"/>
  <c r="K6" i="6"/>
  <c r="J6" i="6"/>
  <c r="H6" i="6"/>
  <c r="G6" i="6"/>
  <c r="F6" i="6"/>
  <c r="E6" i="6"/>
  <c r="D6" i="6"/>
  <c r="C6" i="6"/>
  <c r="B6" i="6"/>
  <c r="B5" i="6"/>
  <c r="B7" i="6" s="1"/>
  <c r="C7" i="6" s="1"/>
  <c r="D7" i="6" s="1"/>
  <c r="E7" i="6" s="1"/>
  <c r="F7" i="6" s="1"/>
  <c r="G7" i="6" s="1"/>
  <c r="H7" i="6" s="1"/>
  <c r="B4" i="6"/>
  <c r="A4" i="5" s="1"/>
  <c r="B3" i="6" s="1"/>
  <c r="B92" i="3"/>
  <c r="B91" i="3"/>
  <c r="A91" i="3"/>
  <c r="F3" i="3"/>
  <c r="K2" i="3"/>
  <c r="O1" i="3" s="1"/>
  <c r="A1" i="3"/>
  <c r="J256" i="2"/>
  <c r="E256" i="2"/>
  <c r="J255" i="2"/>
  <c r="E255" i="2"/>
  <c r="J254" i="2"/>
  <c r="E254" i="2"/>
  <c r="J253" i="2"/>
  <c r="E253" i="2"/>
  <c r="J252" i="2"/>
  <c r="E252" i="2"/>
  <c r="J251" i="2"/>
  <c r="E251" i="2"/>
  <c r="J250" i="2"/>
  <c r="E250" i="2"/>
  <c r="J249" i="2"/>
  <c r="E249" i="2"/>
  <c r="J248" i="2"/>
  <c r="E248" i="2"/>
  <c r="J247" i="2"/>
  <c r="E247" i="2"/>
  <c r="J246" i="2"/>
  <c r="E246" i="2"/>
  <c r="J245" i="2"/>
  <c r="E245" i="2"/>
  <c r="J244" i="2"/>
  <c r="E244" i="2"/>
  <c r="J243" i="2"/>
  <c r="E243" i="2"/>
  <c r="J242" i="2"/>
  <c r="E242" i="2"/>
  <c r="J241" i="2"/>
  <c r="E241" i="2"/>
  <c r="J240" i="2"/>
  <c r="E240" i="2"/>
  <c r="J239" i="2"/>
  <c r="E239" i="2"/>
  <c r="J238" i="2"/>
  <c r="E238" i="2"/>
  <c r="J237" i="2"/>
  <c r="E237" i="2"/>
  <c r="J236" i="2"/>
  <c r="E236" i="2"/>
  <c r="J235" i="2"/>
  <c r="E235" i="2"/>
  <c r="J234" i="2"/>
  <c r="E234" i="2"/>
  <c r="J233" i="2"/>
  <c r="E233" i="2"/>
  <c r="J232" i="2"/>
  <c r="E232" i="2"/>
  <c r="J231" i="2"/>
  <c r="E231" i="2"/>
  <c r="J230" i="2"/>
  <c r="E230" i="2"/>
  <c r="J229" i="2"/>
  <c r="E229" i="2"/>
  <c r="J228" i="2"/>
  <c r="E228" i="2"/>
  <c r="J227" i="2"/>
  <c r="E227" i="2"/>
  <c r="J226" i="2"/>
  <c r="E226" i="2"/>
  <c r="J225" i="2"/>
  <c r="E225" i="2"/>
  <c r="J224" i="2"/>
  <c r="E224" i="2"/>
  <c r="J223" i="2"/>
  <c r="E223" i="2"/>
  <c r="J222" i="2"/>
  <c r="E222" i="2"/>
  <c r="J221" i="2"/>
  <c r="E221" i="2"/>
  <c r="J220" i="2"/>
  <c r="E220" i="2"/>
  <c r="J219" i="2"/>
  <c r="E219" i="2"/>
  <c r="J218" i="2"/>
  <c r="E218" i="2"/>
  <c r="J217" i="2"/>
  <c r="E217" i="2"/>
  <c r="J216" i="2"/>
  <c r="E216" i="2"/>
  <c r="J215" i="2"/>
  <c r="E215" i="2"/>
  <c r="J214" i="2"/>
  <c r="E214" i="2"/>
  <c r="J213" i="2"/>
  <c r="E213" i="2"/>
  <c r="J212" i="2"/>
  <c r="E212" i="2"/>
  <c r="J211" i="2"/>
  <c r="E211" i="2"/>
  <c r="J210" i="2"/>
  <c r="E210" i="2"/>
  <c r="J209" i="2"/>
  <c r="E209" i="2"/>
  <c r="J208" i="2"/>
  <c r="E208" i="2"/>
  <c r="J207" i="2"/>
  <c r="E207" i="2"/>
  <c r="J206" i="2"/>
  <c r="E206" i="2"/>
  <c r="J205" i="2"/>
  <c r="E205" i="2"/>
  <c r="J204" i="2"/>
  <c r="I204" i="2"/>
  <c r="E204" i="2"/>
  <c r="J203" i="2"/>
  <c r="E203" i="2"/>
  <c r="J202" i="2"/>
  <c r="E202" i="2"/>
  <c r="J201" i="2"/>
  <c r="E201" i="2"/>
  <c r="J200" i="2"/>
  <c r="E200" i="2"/>
  <c r="J199" i="2"/>
  <c r="E199" i="2"/>
  <c r="J198" i="2"/>
  <c r="E198" i="2"/>
  <c r="J197" i="2"/>
  <c r="E197" i="2"/>
  <c r="J196" i="2"/>
  <c r="E196" i="2"/>
  <c r="J195" i="2"/>
  <c r="E195" i="2"/>
  <c r="J194" i="2"/>
  <c r="E194" i="2"/>
  <c r="J193" i="2"/>
  <c r="E193" i="2"/>
  <c r="J192" i="2"/>
  <c r="E192" i="2"/>
  <c r="J191" i="2"/>
  <c r="E191" i="2"/>
  <c r="J190" i="2"/>
  <c r="E190" i="2"/>
  <c r="J189" i="2"/>
  <c r="E189" i="2"/>
  <c r="J188" i="2"/>
  <c r="E188" i="2"/>
  <c r="J187" i="2"/>
  <c r="E187" i="2"/>
  <c r="J186" i="2"/>
  <c r="E186" i="2"/>
  <c r="J185" i="2"/>
  <c r="E185" i="2"/>
  <c r="J184" i="2"/>
  <c r="E184" i="2"/>
  <c r="J183" i="2"/>
  <c r="E183" i="2"/>
  <c r="J182" i="2"/>
  <c r="E182" i="2"/>
  <c r="J181" i="2"/>
  <c r="E181" i="2"/>
  <c r="J180" i="2"/>
  <c r="E180" i="2"/>
  <c r="J179" i="2"/>
  <c r="E179" i="2"/>
  <c r="J178" i="2"/>
  <c r="E178" i="2"/>
  <c r="J177" i="2"/>
  <c r="E177" i="2"/>
  <c r="J176" i="2"/>
  <c r="E176" i="2"/>
  <c r="J175" i="2"/>
  <c r="E175" i="2"/>
  <c r="J174" i="2"/>
  <c r="E174" i="2"/>
  <c r="J173" i="2"/>
  <c r="E173" i="2"/>
  <c r="J172" i="2"/>
  <c r="E172" i="2"/>
  <c r="J171" i="2"/>
  <c r="E171" i="2"/>
  <c r="J170" i="2"/>
  <c r="E170" i="2"/>
  <c r="J169" i="2"/>
  <c r="E169" i="2"/>
  <c r="J168" i="2"/>
  <c r="E168" i="2"/>
  <c r="J167" i="2"/>
  <c r="E167" i="2"/>
  <c r="J166" i="2"/>
  <c r="E166" i="2"/>
  <c r="J165" i="2"/>
  <c r="E165" i="2"/>
  <c r="J164" i="2"/>
  <c r="E164" i="2"/>
  <c r="J163" i="2"/>
  <c r="E163" i="2"/>
  <c r="J162" i="2"/>
  <c r="E162" i="2"/>
  <c r="J161" i="2"/>
  <c r="E161" i="2"/>
  <c r="J160" i="2"/>
  <c r="E160" i="2"/>
  <c r="J159" i="2"/>
  <c r="E159" i="2"/>
  <c r="J158" i="2"/>
  <c r="E158" i="2"/>
  <c r="J157" i="2"/>
  <c r="E157" i="2"/>
  <c r="J156" i="2"/>
  <c r="E156" i="2"/>
  <c r="J155" i="2"/>
  <c r="E155" i="2"/>
  <c r="J154" i="2"/>
  <c r="E154" i="2"/>
  <c r="J153" i="2"/>
  <c r="E153" i="2"/>
  <c r="J152" i="2"/>
  <c r="E152" i="2"/>
  <c r="J151" i="2"/>
  <c r="E151" i="2"/>
  <c r="J150" i="2"/>
  <c r="E150" i="2"/>
  <c r="J149" i="2"/>
  <c r="E149" i="2"/>
  <c r="J148" i="2"/>
  <c r="E148" i="2"/>
  <c r="J147" i="2"/>
  <c r="E147" i="2"/>
  <c r="J146" i="2"/>
  <c r="E146" i="2"/>
  <c r="J145" i="2"/>
  <c r="E145" i="2"/>
  <c r="J144" i="2"/>
  <c r="E144" i="2"/>
  <c r="J143" i="2"/>
  <c r="E143" i="2"/>
  <c r="J142" i="2"/>
  <c r="E142" i="2"/>
  <c r="J141" i="2"/>
  <c r="E141" i="2"/>
  <c r="J140" i="2"/>
  <c r="E140" i="2"/>
  <c r="J139" i="2"/>
  <c r="E139" i="2"/>
  <c r="J138" i="2"/>
  <c r="E138" i="2"/>
  <c r="J137" i="2"/>
  <c r="E137" i="2"/>
  <c r="J136" i="2"/>
  <c r="E136" i="2"/>
  <c r="J135" i="2"/>
  <c r="E135" i="2"/>
  <c r="J134" i="2"/>
  <c r="E134" i="2"/>
  <c r="J133" i="2"/>
  <c r="E133" i="2"/>
  <c r="J132" i="2"/>
  <c r="E132" i="2"/>
  <c r="J131" i="2"/>
  <c r="E131" i="2"/>
  <c r="J130" i="2"/>
  <c r="E130" i="2"/>
  <c r="J129" i="2"/>
  <c r="E129" i="2"/>
  <c r="J128" i="2"/>
  <c r="E128" i="2"/>
  <c r="J127" i="2"/>
  <c r="E127" i="2"/>
  <c r="J126" i="2"/>
  <c r="E126" i="2"/>
  <c r="J125" i="2"/>
  <c r="E125" i="2"/>
  <c r="J124" i="2"/>
  <c r="E124" i="2"/>
  <c r="J123" i="2"/>
  <c r="E123" i="2"/>
  <c r="J122" i="2"/>
  <c r="E122" i="2"/>
  <c r="J121" i="2"/>
  <c r="E121" i="2"/>
  <c r="J120" i="2"/>
  <c r="E120" i="2"/>
  <c r="J119" i="2"/>
  <c r="E119" i="2"/>
  <c r="J118" i="2"/>
  <c r="E118" i="2"/>
  <c r="J117" i="2"/>
  <c r="E117" i="2"/>
  <c r="J116" i="2"/>
  <c r="E116" i="2"/>
  <c r="J115" i="2"/>
  <c r="E115" i="2"/>
  <c r="J114" i="2"/>
  <c r="E114" i="2"/>
  <c r="J113" i="2"/>
  <c r="E113" i="2"/>
  <c r="J112" i="2"/>
  <c r="E112" i="2"/>
  <c r="J111" i="2"/>
  <c r="E111" i="2"/>
  <c r="J110" i="2"/>
  <c r="E110" i="2"/>
  <c r="J109" i="2"/>
  <c r="E109" i="2"/>
  <c r="J108" i="2"/>
  <c r="E108" i="2"/>
  <c r="J107" i="2"/>
  <c r="E107" i="2"/>
  <c r="J106" i="2"/>
  <c r="E106" i="2"/>
  <c r="J105" i="2"/>
  <c r="E105" i="2"/>
  <c r="J104" i="2"/>
  <c r="E104" i="2"/>
  <c r="J103" i="2"/>
  <c r="E103" i="2"/>
  <c r="J102" i="2"/>
  <c r="E102" i="2"/>
  <c r="J101" i="2"/>
  <c r="E101" i="2"/>
  <c r="J100" i="2"/>
  <c r="E100" i="2"/>
  <c r="J99" i="2"/>
  <c r="E99" i="2"/>
  <c r="J98" i="2"/>
  <c r="E98" i="2"/>
  <c r="J97" i="2"/>
  <c r="E97" i="2"/>
  <c r="J96" i="2"/>
  <c r="E96" i="2"/>
  <c r="J95" i="2"/>
  <c r="E95" i="2"/>
  <c r="J94" i="2"/>
  <c r="E94" i="2"/>
  <c r="J93" i="2"/>
  <c r="E93" i="2"/>
  <c r="J92" i="2"/>
  <c r="E92" i="2"/>
  <c r="J91" i="2"/>
  <c r="E91" i="2"/>
  <c r="J90" i="2"/>
  <c r="E90" i="2"/>
  <c r="J89" i="2"/>
  <c r="E89" i="2"/>
  <c r="J88" i="2"/>
  <c r="E88" i="2"/>
  <c r="J87" i="2"/>
  <c r="E87" i="2"/>
  <c r="J86" i="2"/>
  <c r="E86" i="2"/>
  <c r="J85" i="2"/>
  <c r="E85" i="2"/>
  <c r="J84" i="2"/>
  <c r="E84" i="2"/>
  <c r="J83" i="2"/>
  <c r="E83" i="2"/>
  <c r="J82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J74" i="2"/>
  <c r="E74" i="2"/>
  <c r="J73" i="2"/>
  <c r="E73" i="2"/>
  <c r="J72" i="2"/>
  <c r="E72" i="2"/>
  <c r="J71" i="2"/>
  <c r="E71" i="2"/>
  <c r="J70" i="2"/>
  <c r="E70" i="2"/>
  <c r="J69" i="2"/>
  <c r="E69" i="2"/>
  <c r="J68" i="2"/>
  <c r="E68" i="2"/>
  <c r="J67" i="2"/>
  <c r="E67" i="2"/>
  <c r="J66" i="2"/>
  <c r="E66" i="2"/>
  <c r="J65" i="2"/>
  <c r="E65" i="2"/>
  <c r="J64" i="2"/>
  <c r="E64" i="2"/>
  <c r="J63" i="2"/>
  <c r="E63" i="2"/>
  <c r="J62" i="2"/>
  <c r="E62" i="2"/>
  <c r="J61" i="2"/>
  <c r="E61" i="2"/>
  <c r="J60" i="2"/>
  <c r="E60" i="2"/>
  <c r="J59" i="2"/>
  <c r="E59" i="2"/>
  <c r="J58" i="2"/>
  <c r="E58" i="2"/>
  <c r="J57" i="2"/>
  <c r="E57" i="2"/>
  <c r="J56" i="2"/>
  <c r="E56" i="2"/>
  <c r="J55" i="2"/>
  <c r="E55" i="2"/>
  <c r="J54" i="2"/>
  <c r="E54" i="2"/>
  <c r="J53" i="2"/>
  <c r="E53" i="2"/>
  <c r="J52" i="2"/>
  <c r="E52" i="2"/>
  <c r="J51" i="2"/>
  <c r="E51" i="2"/>
  <c r="J50" i="2"/>
  <c r="E50" i="2"/>
  <c r="J49" i="2"/>
  <c r="E49" i="2"/>
  <c r="J48" i="2"/>
  <c r="E48" i="2"/>
  <c r="J47" i="2"/>
  <c r="E47" i="2"/>
  <c r="J46" i="2"/>
  <c r="E46" i="2"/>
  <c r="J45" i="2"/>
  <c r="E45" i="2"/>
  <c r="J44" i="2"/>
  <c r="E44" i="2"/>
  <c r="J43" i="2"/>
  <c r="E43" i="2"/>
  <c r="J42" i="2"/>
  <c r="E42" i="2"/>
  <c r="J41" i="2"/>
  <c r="E41" i="2"/>
  <c r="J40" i="2"/>
  <c r="E40" i="2"/>
  <c r="J39" i="2"/>
  <c r="E39" i="2"/>
  <c r="J38" i="2"/>
  <c r="E38" i="2"/>
  <c r="J37" i="2"/>
  <c r="E37" i="2"/>
  <c r="J36" i="2"/>
  <c r="E36" i="2"/>
  <c r="J35" i="2"/>
  <c r="E35" i="2"/>
  <c r="J34" i="2"/>
  <c r="E34" i="2"/>
  <c r="J33" i="2"/>
  <c r="E33" i="2"/>
  <c r="J32" i="2"/>
  <c r="E32" i="2"/>
  <c r="J31" i="2"/>
  <c r="E31" i="2"/>
  <c r="J30" i="2"/>
  <c r="E30" i="2"/>
  <c r="J29" i="2"/>
  <c r="E29" i="2"/>
  <c r="J28" i="2"/>
  <c r="E28" i="2"/>
  <c r="J27" i="2"/>
  <c r="E27" i="2"/>
  <c r="J26" i="2"/>
  <c r="E26" i="2"/>
  <c r="J25" i="2"/>
  <c r="E25" i="2"/>
  <c r="J24" i="2"/>
  <c r="E24" i="2"/>
  <c r="J23" i="2"/>
  <c r="E23" i="2"/>
  <c r="J22" i="2"/>
  <c r="E22" i="2"/>
  <c r="J21" i="2"/>
  <c r="E21" i="2"/>
  <c r="J20" i="2"/>
  <c r="E20" i="2"/>
  <c r="J19" i="2"/>
  <c r="E19" i="2"/>
  <c r="J18" i="2"/>
  <c r="E18" i="2"/>
  <c r="J17" i="2"/>
  <c r="E17" i="2"/>
  <c r="J16" i="2"/>
  <c r="E16" i="2"/>
  <c r="J15" i="2"/>
  <c r="E15" i="2"/>
  <c r="J14" i="2"/>
  <c r="E14" i="2"/>
  <c r="J13" i="2"/>
  <c r="E13" i="2"/>
  <c r="J12" i="2"/>
  <c r="E12" i="2"/>
  <c r="J11" i="2"/>
  <c r="E11" i="2"/>
  <c r="J10" i="2"/>
  <c r="E10" i="2"/>
  <c r="J9" i="2"/>
  <c r="E9" i="2"/>
  <c r="J8" i="2"/>
  <c r="E8" i="2"/>
  <c r="J7" i="2"/>
  <c r="E7" i="2"/>
  <c r="J6" i="2"/>
  <c r="E6" i="2"/>
  <c r="J5" i="2"/>
  <c r="E5" i="2"/>
  <c r="J4" i="2"/>
  <c r="E4" i="2"/>
  <c r="J3" i="2"/>
  <c r="E3" i="2"/>
  <c r="F89" i="2" s="1"/>
  <c r="G89" i="2" s="1"/>
  <c r="J2" i="2"/>
  <c r="E2" i="2"/>
  <c r="A910" i="3"/>
  <c r="B910" i="3" s="1"/>
  <c r="B909" i="3"/>
  <c r="A909" i="3"/>
  <c r="B908" i="3"/>
  <c r="A908" i="3"/>
  <c r="B907" i="3"/>
  <c r="A907" i="3"/>
  <c r="A906" i="3"/>
  <c r="B906" i="3" s="1"/>
  <c r="A905" i="3"/>
  <c r="B905" i="3" s="1"/>
  <c r="A904" i="3"/>
  <c r="B904" i="3" s="1"/>
  <c r="B903" i="3"/>
  <c r="A903" i="3"/>
  <c r="B902" i="3"/>
  <c r="A902" i="3"/>
  <c r="B901" i="3"/>
  <c r="A901" i="3"/>
  <c r="B900" i="3"/>
  <c r="A900" i="3"/>
  <c r="A899" i="3"/>
  <c r="B899" i="3" s="1"/>
  <c r="A898" i="3"/>
  <c r="B898" i="3" s="1"/>
  <c r="B897" i="3"/>
  <c r="A897" i="3"/>
  <c r="B896" i="3"/>
  <c r="A896" i="3"/>
  <c r="B895" i="3"/>
  <c r="A895" i="3"/>
  <c r="B894" i="3"/>
  <c r="A894" i="3"/>
  <c r="A893" i="3"/>
  <c r="B893" i="3" s="1"/>
  <c r="A892" i="3"/>
  <c r="B892" i="3" s="1"/>
  <c r="A891" i="3"/>
  <c r="B891" i="3" s="1"/>
  <c r="B890" i="3"/>
  <c r="A890" i="3"/>
  <c r="B889" i="3"/>
  <c r="A889" i="3"/>
  <c r="B888" i="3"/>
  <c r="A888" i="3"/>
  <c r="A887" i="3"/>
  <c r="B887" i="3" s="1"/>
  <c r="A886" i="3"/>
  <c r="B886" i="3" s="1"/>
  <c r="B885" i="3"/>
  <c r="A885" i="3"/>
  <c r="A884" i="3"/>
  <c r="B884" i="3" s="1"/>
  <c r="B883" i="3"/>
  <c r="A883" i="3"/>
  <c r="B882" i="3"/>
  <c r="A882" i="3"/>
  <c r="A881" i="3"/>
  <c r="B881" i="3" s="1"/>
  <c r="A880" i="3"/>
  <c r="B880" i="3" s="1"/>
  <c r="B879" i="3"/>
  <c r="A879" i="3"/>
  <c r="B878" i="3"/>
  <c r="A878" i="3"/>
  <c r="A877" i="3"/>
  <c r="B877" i="3" s="1"/>
  <c r="B876" i="3"/>
  <c r="A876" i="3"/>
  <c r="A875" i="3"/>
  <c r="B875" i="3" s="1"/>
  <c r="A874" i="3"/>
  <c r="B874" i="3" s="1"/>
  <c r="B873" i="3"/>
  <c r="A873" i="3"/>
  <c r="B872" i="3"/>
  <c r="A872" i="3"/>
  <c r="B871" i="3"/>
  <c r="A871" i="3"/>
  <c r="A870" i="3"/>
  <c r="B870" i="3" s="1"/>
  <c r="A869" i="3"/>
  <c r="B869" i="3" s="1"/>
  <c r="A868" i="3"/>
  <c r="B868" i="3" s="1"/>
  <c r="B867" i="3"/>
  <c r="A867" i="3"/>
  <c r="B866" i="3"/>
  <c r="A866" i="3"/>
  <c r="B865" i="3"/>
  <c r="A865" i="3"/>
  <c r="B864" i="3"/>
  <c r="A864" i="3"/>
  <c r="A863" i="3"/>
  <c r="B863" i="3" s="1"/>
  <c r="A862" i="3"/>
  <c r="B862" i="3" s="1"/>
  <c r="B861" i="3"/>
  <c r="A861" i="3"/>
  <c r="B860" i="3"/>
  <c r="A860" i="3"/>
  <c r="B859" i="3"/>
  <c r="A859" i="3"/>
  <c r="B858" i="3"/>
  <c r="A858" i="3"/>
  <c r="A857" i="3"/>
  <c r="B857" i="3" s="1"/>
  <c r="A856" i="3"/>
  <c r="B856" i="3" s="1"/>
  <c r="A855" i="3"/>
  <c r="B855" i="3" s="1"/>
  <c r="B854" i="3"/>
  <c r="A854" i="3"/>
  <c r="B853" i="3"/>
  <c r="A853" i="3"/>
  <c r="B852" i="3"/>
  <c r="A852" i="3"/>
  <c r="A851" i="3"/>
  <c r="B851" i="3" s="1"/>
  <c r="A850" i="3"/>
  <c r="B850" i="3" s="1"/>
  <c r="B849" i="3"/>
  <c r="A849" i="3"/>
  <c r="A848" i="3"/>
  <c r="B848" i="3" s="1"/>
  <c r="B847" i="3"/>
  <c r="A847" i="3"/>
  <c r="B846" i="3"/>
  <c r="A846" i="3"/>
  <c r="A845" i="3"/>
  <c r="B845" i="3" s="1"/>
  <c r="A844" i="3"/>
  <c r="B844" i="3" s="1"/>
  <c r="B843" i="3"/>
  <c r="A843" i="3"/>
  <c r="B842" i="3"/>
  <c r="A842" i="3"/>
  <c r="A841" i="3"/>
  <c r="B841" i="3" s="1"/>
  <c r="B840" i="3"/>
  <c r="A840" i="3"/>
  <c r="A839" i="3"/>
  <c r="B839" i="3" s="1"/>
  <c r="A838" i="3"/>
  <c r="B838" i="3" s="1"/>
  <c r="B837" i="3"/>
  <c r="A837" i="3"/>
  <c r="B836" i="3"/>
  <c r="A836" i="3"/>
  <c r="B835" i="3"/>
  <c r="A835" i="3"/>
  <c r="A834" i="3"/>
  <c r="B834" i="3" s="1"/>
  <c r="A833" i="3"/>
  <c r="B833" i="3" s="1"/>
  <c r="A832" i="3"/>
  <c r="B832" i="3" s="1"/>
  <c r="B831" i="3"/>
  <c r="A831" i="3"/>
  <c r="B830" i="3"/>
  <c r="A830" i="3"/>
  <c r="B829" i="3"/>
  <c r="A829" i="3"/>
  <c r="B828" i="3"/>
  <c r="A828" i="3"/>
  <c r="A827" i="3"/>
  <c r="B827" i="3" s="1"/>
  <c r="A826" i="3"/>
  <c r="B826" i="3" s="1"/>
  <c r="B825" i="3"/>
  <c r="A825" i="3"/>
  <c r="B824" i="3"/>
  <c r="A824" i="3"/>
  <c r="B823" i="3"/>
  <c r="A823" i="3"/>
  <c r="B822" i="3"/>
  <c r="A822" i="3"/>
  <c r="A821" i="3"/>
  <c r="B821" i="3" s="1"/>
  <c r="A820" i="3"/>
  <c r="B820" i="3" s="1"/>
  <c r="A819" i="3"/>
  <c r="B819" i="3" s="1"/>
  <c r="B818" i="3"/>
  <c r="A818" i="3"/>
  <c r="B817" i="3"/>
  <c r="A817" i="3"/>
  <c r="B816" i="3"/>
  <c r="A816" i="3"/>
  <c r="A815" i="3"/>
  <c r="B815" i="3" s="1"/>
  <c r="A814" i="3"/>
  <c r="B814" i="3" s="1"/>
  <c r="B813" i="3"/>
  <c r="A813" i="3"/>
  <c r="A812" i="3"/>
  <c r="B812" i="3" s="1"/>
  <c r="B811" i="3"/>
  <c r="A811" i="3"/>
  <c r="B810" i="3"/>
  <c r="A810" i="3"/>
  <c r="A809" i="3"/>
  <c r="B809" i="3" s="1"/>
  <c r="A808" i="3"/>
  <c r="B808" i="3" s="1"/>
  <c r="B807" i="3"/>
  <c r="A807" i="3"/>
  <c r="B806" i="3"/>
  <c r="A806" i="3"/>
  <c r="A805" i="3"/>
  <c r="B805" i="3" s="1"/>
  <c r="B804" i="3"/>
  <c r="A804" i="3"/>
  <c r="A803" i="3"/>
  <c r="B803" i="3" s="1"/>
  <c r="A802" i="3"/>
  <c r="B802" i="3" s="1"/>
  <c r="B801" i="3"/>
  <c r="A801" i="3"/>
  <c r="B800" i="3"/>
  <c r="A800" i="3"/>
  <c r="B799" i="3"/>
  <c r="A799" i="3"/>
  <c r="A798" i="3"/>
  <c r="B798" i="3" s="1"/>
  <c r="A797" i="3"/>
  <c r="B797" i="3" s="1"/>
  <c r="A796" i="3"/>
  <c r="B796" i="3" s="1"/>
  <c r="B795" i="3"/>
  <c r="A795" i="3"/>
  <c r="B794" i="3"/>
  <c r="A794" i="3"/>
  <c r="B793" i="3"/>
  <c r="A793" i="3"/>
  <c r="B792" i="3"/>
  <c r="A792" i="3"/>
  <c r="A791" i="3"/>
  <c r="B791" i="3" s="1"/>
  <c r="A790" i="3"/>
  <c r="B790" i="3" s="1"/>
  <c r="B789" i="3"/>
  <c r="A789" i="3"/>
  <c r="B788" i="3"/>
  <c r="A788" i="3"/>
  <c r="B787" i="3"/>
  <c r="A787" i="3"/>
  <c r="B786" i="3"/>
  <c r="A786" i="3"/>
  <c r="A785" i="3"/>
  <c r="B785" i="3" s="1"/>
  <c r="A784" i="3"/>
  <c r="B784" i="3" s="1"/>
  <c r="A783" i="3"/>
  <c r="B783" i="3" s="1"/>
  <c r="B782" i="3"/>
  <c r="A782" i="3"/>
  <c r="B781" i="3"/>
  <c r="A781" i="3"/>
  <c r="B780" i="3"/>
  <c r="A780" i="3"/>
  <c r="A779" i="3"/>
  <c r="B779" i="3" s="1"/>
  <c r="A778" i="3"/>
  <c r="B778" i="3" s="1"/>
  <c r="B777" i="3"/>
  <c r="A777" i="3"/>
  <c r="A776" i="3"/>
  <c r="B776" i="3" s="1"/>
  <c r="B775" i="3"/>
  <c r="A775" i="3"/>
  <c r="B774" i="3"/>
  <c r="A774" i="3"/>
  <c r="A773" i="3"/>
  <c r="B773" i="3" s="1"/>
  <c r="A772" i="3"/>
  <c r="B772" i="3" s="1"/>
  <c r="B771" i="3"/>
  <c r="A771" i="3"/>
  <c r="B770" i="3"/>
  <c r="A770" i="3"/>
  <c r="A769" i="3"/>
  <c r="B769" i="3" s="1"/>
  <c r="B768" i="3"/>
  <c r="A768" i="3"/>
  <c r="A767" i="3"/>
  <c r="B767" i="3" s="1"/>
  <c r="A766" i="3"/>
  <c r="B766" i="3" s="1"/>
  <c r="B765" i="3"/>
  <c r="A765" i="3"/>
  <c r="B764" i="3"/>
  <c r="A764" i="3"/>
  <c r="B763" i="3"/>
  <c r="A763" i="3"/>
  <c r="A762" i="3"/>
  <c r="B762" i="3" s="1"/>
  <c r="A761" i="3"/>
  <c r="B761" i="3" s="1"/>
  <c r="A760" i="3"/>
  <c r="B760" i="3" s="1"/>
  <c r="B759" i="3"/>
  <c r="A759" i="3"/>
  <c r="B758" i="3"/>
  <c r="A758" i="3"/>
  <c r="B757" i="3"/>
  <c r="A757" i="3"/>
  <c r="B756" i="3"/>
  <c r="A756" i="3"/>
  <c r="A755" i="3"/>
  <c r="B755" i="3" s="1"/>
  <c r="A754" i="3"/>
  <c r="B754" i="3" s="1"/>
  <c r="B753" i="3"/>
  <c r="A753" i="3"/>
  <c r="B752" i="3"/>
  <c r="A752" i="3"/>
  <c r="B751" i="3"/>
  <c r="A751" i="3"/>
  <c r="B750" i="3"/>
  <c r="A750" i="3"/>
  <c r="A749" i="3"/>
  <c r="B749" i="3" s="1"/>
  <c r="A748" i="3"/>
  <c r="B748" i="3" s="1"/>
  <c r="A747" i="3"/>
  <c r="B747" i="3" s="1"/>
  <c r="B746" i="3"/>
  <c r="A746" i="3"/>
  <c r="B745" i="3"/>
  <c r="A745" i="3"/>
  <c r="B744" i="3"/>
  <c r="A744" i="3"/>
  <c r="A743" i="3"/>
  <c r="B743" i="3" s="1"/>
  <c r="A742" i="3"/>
  <c r="B742" i="3" s="1"/>
  <c r="B741" i="3"/>
  <c r="A741" i="3"/>
  <c r="A740" i="3"/>
  <c r="B740" i="3" s="1"/>
  <c r="B739" i="3"/>
  <c r="A739" i="3"/>
  <c r="B738" i="3"/>
  <c r="A738" i="3"/>
  <c r="A737" i="3"/>
  <c r="B737" i="3" s="1"/>
  <c r="A736" i="3"/>
  <c r="B736" i="3" s="1"/>
  <c r="B735" i="3"/>
  <c r="A735" i="3"/>
  <c r="B734" i="3"/>
  <c r="A734" i="3"/>
  <c r="A733" i="3"/>
  <c r="B733" i="3" s="1"/>
  <c r="B732" i="3"/>
  <c r="A732" i="3"/>
  <c r="A731" i="3"/>
  <c r="B731" i="3" s="1"/>
  <c r="A730" i="3"/>
  <c r="B730" i="3" s="1"/>
  <c r="B729" i="3"/>
  <c r="A729" i="3"/>
  <c r="B728" i="3"/>
  <c r="A728" i="3"/>
  <c r="B727" i="3"/>
  <c r="A727" i="3"/>
  <c r="A726" i="3"/>
  <c r="B726" i="3" s="1"/>
  <c r="A725" i="3"/>
  <c r="B725" i="3" s="1"/>
  <c r="A724" i="3"/>
  <c r="B724" i="3" s="1"/>
  <c r="B723" i="3"/>
  <c r="A723" i="3"/>
  <c r="B722" i="3"/>
  <c r="A722" i="3"/>
  <c r="B721" i="3"/>
  <c r="A721" i="3"/>
  <c r="B720" i="3"/>
  <c r="A720" i="3"/>
  <c r="A719" i="3"/>
  <c r="B719" i="3" s="1"/>
  <c r="A718" i="3"/>
  <c r="B718" i="3" s="1"/>
  <c r="B717" i="3"/>
  <c r="A717" i="3"/>
  <c r="B716" i="3"/>
  <c r="A716" i="3"/>
  <c r="B715" i="3"/>
  <c r="A715" i="3"/>
  <c r="B714" i="3"/>
  <c r="A714" i="3"/>
  <c r="A713" i="3"/>
  <c r="B713" i="3" s="1"/>
  <c r="A712" i="3"/>
  <c r="B712" i="3" s="1"/>
  <c r="A711" i="3"/>
  <c r="B711" i="3" s="1"/>
  <c r="B710" i="3"/>
  <c r="A710" i="3"/>
  <c r="B709" i="3"/>
  <c r="A709" i="3"/>
  <c r="B708" i="3"/>
  <c r="A708" i="3"/>
  <c r="A707" i="3"/>
  <c r="B707" i="3" s="1"/>
  <c r="A706" i="3"/>
  <c r="B706" i="3" s="1"/>
  <c r="B705" i="3"/>
  <c r="A705" i="3"/>
  <c r="A704" i="3"/>
  <c r="B704" i="3" s="1"/>
  <c r="B703" i="3"/>
  <c r="A703" i="3"/>
  <c r="B702" i="3"/>
  <c r="A702" i="3"/>
  <c r="A701" i="3"/>
  <c r="B701" i="3" s="1"/>
  <c r="A700" i="3"/>
  <c r="B700" i="3" s="1"/>
  <c r="B699" i="3"/>
  <c r="A699" i="3"/>
  <c r="B698" i="3"/>
  <c r="A698" i="3"/>
  <c r="A697" i="3"/>
  <c r="B697" i="3" s="1"/>
  <c r="B696" i="3"/>
  <c r="A696" i="3"/>
  <c r="A695" i="3"/>
  <c r="B695" i="3" s="1"/>
  <c r="A694" i="3"/>
  <c r="B694" i="3" s="1"/>
  <c r="B693" i="3"/>
  <c r="A693" i="3"/>
  <c r="B692" i="3"/>
  <c r="A692" i="3"/>
  <c r="B691" i="3"/>
  <c r="A691" i="3"/>
  <c r="A690" i="3"/>
  <c r="B690" i="3" s="1"/>
  <c r="A689" i="3"/>
  <c r="B689" i="3" s="1"/>
  <c r="A688" i="3"/>
  <c r="B688" i="3" s="1"/>
  <c r="B687" i="3"/>
  <c r="A687" i="3"/>
  <c r="B686" i="3"/>
  <c r="A686" i="3"/>
  <c r="B685" i="3"/>
  <c r="A685" i="3"/>
  <c r="B684" i="3"/>
  <c r="A684" i="3"/>
  <c r="A683" i="3"/>
  <c r="B683" i="3" s="1"/>
  <c r="A682" i="3"/>
  <c r="B682" i="3" s="1"/>
  <c r="B681" i="3"/>
  <c r="A681" i="3"/>
  <c r="B680" i="3"/>
  <c r="A680" i="3"/>
  <c r="B679" i="3"/>
  <c r="A679" i="3"/>
  <c r="B678" i="3"/>
  <c r="A678" i="3"/>
  <c r="A677" i="3"/>
  <c r="B677" i="3" s="1"/>
  <c r="A676" i="3"/>
  <c r="B676" i="3" s="1"/>
  <c r="A675" i="3"/>
  <c r="B675" i="3" s="1"/>
  <c r="B674" i="3"/>
  <c r="A674" i="3"/>
  <c r="B673" i="3"/>
  <c r="A673" i="3"/>
  <c r="B672" i="3"/>
  <c r="A672" i="3"/>
  <c r="A671" i="3"/>
  <c r="B671" i="3" s="1"/>
  <c r="A670" i="3"/>
  <c r="B670" i="3" s="1"/>
  <c r="B669" i="3"/>
  <c r="A669" i="3"/>
  <c r="A668" i="3"/>
  <c r="B668" i="3" s="1"/>
  <c r="B667" i="3"/>
  <c r="A667" i="3"/>
  <c r="B666" i="3"/>
  <c r="A666" i="3"/>
  <c r="A665" i="3"/>
  <c r="B665" i="3" s="1"/>
  <c r="A664" i="3"/>
  <c r="B664" i="3" s="1"/>
  <c r="B663" i="3"/>
  <c r="A663" i="3"/>
  <c r="B662" i="3"/>
  <c r="A662" i="3"/>
  <c r="A661" i="3"/>
  <c r="B661" i="3" s="1"/>
  <c r="B660" i="3"/>
  <c r="A660" i="3"/>
  <c r="A659" i="3"/>
  <c r="B659" i="3" s="1"/>
  <c r="A658" i="3"/>
  <c r="B658" i="3" s="1"/>
  <c r="B657" i="3"/>
  <c r="A657" i="3"/>
  <c r="B656" i="3"/>
  <c r="A656" i="3"/>
  <c r="B655" i="3"/>
  <c r="A655" i="3"/>
  <c r="A654" i="3"/>
  <c r="B654" i="3" s="1"/>
  <c r="A653" i="3"/>
  <c r="B653" i="3" s="1"/>
  <c r="A652" i="3"/>
  <c r="B652" i="3" s="1"/>
  <c r="B651" i="3"/>
  <c r="A651" i="3"/>
  <c r="B650" i="3"/>
  <c r="A650" i="3"/>
  <c r="B649" i="3"/>
  <c r="A649" i="3"/>
  <c r="B648" i="3"/>
  <c r="A648" i="3"/>
  <c r="A647" i="3"/>
  <c r="B647" i="3" s="1"/>
  <c r="A646" i="3"/>
  <c r="B646" i="3" s="1"/>
  <c r="B645" i="3"/>
  <c r="A645" i="3"/>
  <c r="B644" i="3"/>
  <c r="A644" i="3"/>
  <c r="B643" i="3"/>
  <c r="A643" i="3"/>
  <c r="B642" i="3"/>
  <c r="A642" i="3"/>
  <c r="A641" i="3"/>
  <c r="B641" i="3" s="1"/>
  <c r="A640" i="3"/>
  <c r="B640" i="3" s="1"/>
  <c r="A639" i="3"/>
  <c r="B639" i="3" s="1"/>
  <c r="B638" i="3"/>
  <c r="A638" i="3"/>
  <c r="B637" i="3"/>
  <c r="A637" i="3"/>
  <c r="B636" i="3"/>
  <c r="A636" i="3"/>
  <c r="A635" i="3"/>
  <c r="B635" i="3" s="1"/>
  <c r="A634" i="3"/>
  <c r="B634" i="3" s="1"/>
  <c r="B633" i="3"/>
  <c r="A633" i="3"/>
  <c r="A632" i="3"/>
  <c r="B632" i="3" s="1"/>
  <c r="B631" i="3"/>
  <c r="A631" i="3"/>
  <c r="B630" i="3"/>
  <c r="A630" i="3"/>
  <c r="A629" i="3"/>
  <c r="B629" i="3" s="1"/>
  <c r="A628" i="3"/>
  <c r="B628" i="3" s="1"/>
  <c r="B627" i="3"/>
  <c r="A627" i="3"/>
  <c r="B626" i="3"/>
  <c r="A626" i="3"/>
  <c r="A625" i="3"/>
  <c r="B625" i="3" s="1"/>
  <c r="B624" i="3"/>
  <c r="A624" i="3"/>
  <c r="A623" i="3"/>
  <c r="B623" i="3" s="1"/>
  <c r="A622" i="3"/>
  <c r="B622" i="3" s="1"/>
  <c r="B621" i="3"/>
  <c r="A621" i="3"/>
  <c r="B620" i="3"/>
  <c r="A620" i="3"/>
  <c r="B619" i="3"/>
  <c r="A619" i="3"/>
  <c r="A618" i="3"/>
  <c r="B618" i="3" s="1"/>
  <c r="A545" i="3"/>
  <c r="B545" i="3" s="1"/>
  <c r="A544" i="3"/>
  <c r="B544" i="3" s="1"/>
  <c r="B543" i="3"/>
  <c r="A543" i="3"/>
  <c r="B542" i="3"/>
  <c r="A542" i="3"/>
  <c r="B541" i="3"/>
  <c r="A541" i="3"/>
  <c r="B540" i="3"/>
  <c r="A540" i="3"/>
  <c r="A539" i="3"/>
  <c r="B539" i="3" s="1"/>
  <c r="A538" i="3"/>
  <c r="B538" i="3" s="1"/>
  <c r="B537" i="3"/>
  <c r="A537" i="3"/>
  <c r="B536" i="3"/>
  <c r="A536" i="3"/>
  <c r="B535" i="3"/>
  <c r="A535" i="3"/>
  <c r="B534" i="3"/>
  <c r="A534" i="3"/>
  <c r="A533" i="3"/>
  <c r="B533" i="3" s="1"/>
  <c r="A532" i="3"/>
  <c r="B532" i="3" s="1"/>
  <c r="A531" i="3"/>
  <c r="B531" i="3" s="1"/>
  <c r="B530" i="3"/>
  <c r="A530" i="3"/>
  <c r="B529" i="3"/>
  <c r="A529" i="3"/>
  <c r="B528" i="3"/>
  <c r="A528" i="3"/>
  <c r="A527" i="3"/>
  <c r="B527" i="3" s="1"/>
  <c r="A526" i="3"/>
  <c r="B526" i="3" s="1"/>
  <c r="B525" i="3"/>
  <c r="A525" i="3"/>
  <c r="A524" i="3"/>
  <c r="B524" i="3" s="1"/>
  <c r="B523" i="3"/>
  <c r="A523" i="3"/>
  <c r="B522" i="3"/>
  <c r="A522" i="3"/>
  <c r="A521" i="3"/>
  <c r="B521" i="3" s="1"/>
  <c r="A520" i="3"/>
  <c r="B520" i="3" s="1"/>
  <c r="B519" i="3"/>
  <c r="A519" i="3"/>
  <c r="B518" i="3"/>
  <c r="A518" i="3"/>
  <c r="A517" i="3"/>
  <c r="B517" i="3" s="1"/>
  <c r="B516" i="3"/>
  <c r="A516" i="3"/>
  <c r="A515" i="3"/>
  <c r="B515" i="3" s="1"/>
  <c r="A514" i="3"/>
  <c r="B514" i="3" s="1"/>
  <c r="B513" i="3"/>
  <c r="A513" i="3"/>
  <c r="B512" i="3"/>
  <c r="A512" i="3"/>
  <c r="B511" i="3"/>
  <c r="A511" i="3"/>
  <c r="A510" i="3"/>
  <c r="B510" i="3" s="1"/>
  <c r="A509" i="3"/>
  <c r="B509" i="3" s="1"/>
  <c r="A508" i="3"/>
  <c r="B508" i="3" s="1"/>
  <c r="B507" i="3"/>
  <c r="A507" i="3"/>
  <c r="B506" i="3"/>
  <c r="A506" i="3"/>
  <c r="B505" i="3"/>
  <c r="A505" i="3"/>
  <c r="B504" i="3"/>
  <c r="A504" i="3"/>
  <c r="A503" i="3"/>
  <c r="B503" i="3" s="1"/>
  <c r="A502" i="3"/>
  <c r="B502" i="3" s="1"/>
  <c r="B501" i="3"/>
  <c r="A501" i="3"/>
  <c r="B500" i="3"/>
  <c r="A500" i="3"/>
  <c r="B499" i="3"/>
  <c r="A499" i="3"/>
  <c r="B498" i="3"/>
  <c r="A498" i="3"/>
  <c r="A497" i="3"/>
  <c r="B497" i="3" s="1"/>
  <c r="A496" i="3"/>
  <c r="B496" i="3" s="1"/>
  <c r="A495" i="3"/>
  <c r="B495" i="3" s="1"/>
  <c r="B494" i="3"/>
  <c r="A494" i="3"/>
  <c r="B493" i="3"/>
  <c r="A493" i="3"/>
  <c r="B492" i="3"/>
  <c r="A492" i="3"/>
  <c r="A491" i="3"/>
  <c r="B491" i="3" s="1"/>
  <c r="A490" i="3"/>
  <c r="B490" i="3" s="1"/>
  <c r="B489" i="3"/>
  <c r="A489" i="3"/>
  <c r="A488" i="3"/>
  <c r="B488" i="3" s="1"/>
  <c r="B487" i="3"/>
  <c r="A487" i="3"/>
  <c r="B486" i="3"/>
  <c r="A486" i="3"/>
  <c r="A485" i="3"/>
  <c r="B485" i="3" s="1"/>
  <c r="A484" i="3"/>
  <c r="B484" i="3" s="1"/>
  <c r="B483" i="3"/>
  <c r="A483" i="3"/>
  <c r="B482" i="3"/>
  <c r="A482" i="3"/>
  <c r="A481" i="3"/>
  <c r="B481" i="3" s="1"/>
  <c r="B480" i="3"/>
  <c r="A480" i="3"/>
  <c r="A479" i="3"/>
  <c r="B479" i="3" s="1"/>
  <c r="A478" i="3"/>
  <c r="B478" i="3" s="1"/>
  <c r="B477" i="3"/>
  <c r="A477" i="3"/>
  <c r="B476" i="3"/>
  <c r="A476" i="3"/>
  <c r="B475" i="3"/>
  <c r="A475" i="3"/>
  <c r="A474" i="3"/>
  <c r="B474" i="3" s="1"/>
  <c r="A473" i="3"/>
  <c r="B473" i="3" s="1"/>
  <c r="A472" i="3"/>
  <c r="B472" i="3" s="1"/>
  <c r="B471" i="3"/>
  <c r="A471" i="3"/>
  <c r="B470" i="3"/>
  <c r="A470" i="3"/>
  <c r="B469" i="3"/>
  <c r="A469" i="3"/>
  <c r="B468" i="3"/>
  <c r="A468" i="3"/>
  <c r="A467" i="3"/>
  <c r="B467" i="3" s="1"/>
  <c r="A466" i="3"/>
  <c r="B466" i="3" s="1"/>
  <c r="B465" i="3"/>
  <c r="A465" i="3"/>
  <c r="B464" i="3"/>
  <c r="A464" i="3"/>
  <c r="B463" i="3"/>
  <c r="A463" i="3"/>
  <c r="B462" i="3"/>
  <c r="A462" i="3"/>
  <c r="A461" i="3"/>
  <c r="B461" i="3" s="1"/>
  <c r="A460" i="3"/>
  <c r="B460" i="3" s="1"/>
  <c r="A459" i="3"/>
  <c r="B459" i="3" s="1"/>
  <c r="B458" i="3"/>
  <c r="A458" i="3"/>
  <c r="B457" i="3"/>
  <c r="A457" i="3"/>
  <c r="B456" i="3"/>
  <c r="A456" i="3"/>
  <c r="A455" i="3"/>
  <c r="B455" i="3" s="1"/>
  <c r="A454" i="3"/>
  <c r="B454" i="3" s="1"/>
  <c r="B453" i="3"/>
  <c r="A453" i="3"/>
  <c r="A452" i="3"/>
  <c r="B452" i="3" s="1"/>
  <c r="B451" i="3"/>
  <c r="A451" i="3"/>
  <c r="B450" i="3"/>
  <c r="A450" i="3"/>
  <c r="A449" i="3"/>
  <c r="B449" i="3" s="1"/>
  <c r="A448" i="3"/>
  <c r="B448" i="3" s="1"/>
  <c r="B447" i="3"/>
  <c r="A447" i="3"/>
  <c r="B446" i="3"/>
  <c r="A446" i="3"/>
  <c r="A445" i="3"/>
  <c r="B445" i="3" s="1"/>
  <c r="B444" i="3"/>
  <c r="A444" i="3"/>
  <c r="A443" i="3"/>
  <c r="B443" i="3" s="1"/>
  <c r="A442" i="3"/>
  <c r="B442" i="3" s="1"/>
  <c r="B441" i="3"/>
  <c r="A441" i="3"/>
  <c r="B440" i="3"/>
  <c r="A440" i="3"/>
  <c r="B439" i="3"/>
  <c r="A439" i="3"/>
  <c r="A438" i="3"/>
  <c r="B438" i="3" s="1"/>
  <c r="A437" i="3"/>
  <c r="B437" i="3" s="1"/>
  <c r="A436" i="3"/>
  <c r="B436" i="3" s="1"/>
  <c r="B435" i="3"/>
  <c r="A435" i="3"/>
  <c r="B434" i="3"/>
  <c r="A434" i="3"/>
  <c r="B433" i="3"/>
  <c r="A433" i="3"/>
  <c r="B432" i="3"/>
  <c r="A432" i="3"/>
  <c r="A431" i="3"/>
  <c r="B431" i="3" s="1"/>
  <c r="A430" i="3"/>
  <c r="B430" i="3" s="1"/>
  <c r="B429" i="3"/>
  <c r="A429" i="3"/>
  <c r="B428" i="3"/>
  <c r="A428" i="3"/>
  <c r="B427" i="3"/>
  <c r="A427" i="3"/>
  <c r="B426" i="3"/>
  <c r="A426" i="3"/>
  <c r="A425" i="3"/>
  <c r="B425" i="3" s="1"/>
  <c r="A424" i="3"/>
  <c r="B424" i="3" s="1"/>
  <c r="A423" i="3"/>
  <c r="B423" i="3" s="1"/>
  <c r="B422" i="3"/>
  <c r="A422" i="3"/>
  <c r="B421" i="3"/>
  <c r="A421" i="3"/>
  <c r="B420" i="3"/>
  <c r="A420" i="3"/>
  <c r="A419" i="3"/>
  <c r="B419" i="3" s="1"/>
  <c r="A418" i="3"/>
  <c r="B418" i="3" s="1"/>
  <c r="B417" i="3"/>
  <c r="A417" i="3"/>
  <c r="A416" i="3"/>
  <c r="B416" i="3" s="1"/>
  <c r="B415" i="3"/>
  <c r="A415" i="3"/>
  <c r="B414" i="3"/>
  <c r="A414" i="3"/>
  <c r="A413" i="3"/>
  <c r="B413" i="3" s="1"/>
  <c r="A412" i="3"/>
  <c r="B412" i="3" s="1"/>
  <c r="B411" i="3"/>
  <c r="A411" i="3"/>
  <c r="B410" i="3"/>
  <c r="A410" i="3"/>
  <c r="A409" i="3"/>
  <c r="B409" i="3" s="1"/>
  <c r="B408" i="3"/>
  <c r="A408" i="3"/>
  <c r="A407" i="3"/>
  <c r="B407" i="3" s="1"/>
  <c r="A406" i="3"/>
  <c r="B406" i="3" s="1"/>
  <c r="B405" i="3"/>
  <c r="A405" i="3"/>
  <c r="B404" i="3"/>
  <c r="A404" i="3"/>
  <c r="B403" i="3"/>
  <c r="A403" i="3"/>
  <c r="A402" i="3"/>
  <c r="B402" i="3" s="1"/>
  <c r="B401" i="3"/>
  <c r="A401" i="3"/>
  <c r="B400" i="3"/>
  <c r="A400" i="3"/>
  <c r="B399" i="3"/>
  <c r="A399" i="3"/>
  <c r="B398" i="3"/>
  <c r="A398" i="3"/>
  <c r="B397" i="3"/>
  <c r="A397" i="3"/>
  <c r="A396" i="3"/>
  <c r="B396" i="3" s="1"/>
  <c r="B395" i="3"/>
  <c r="A395" i="3"/>
  <c r="B394" i="3"/>
  <c r="A394" i="3"/>
  <c r="B393" i="3"/>
  <c r="A393" i="3"/>
  <c r="B392" i="3"/>
  <c r="A392" i="3"/>
  <c r="B391" i="3"/>
  <c r="A391" i="3"/>
  <c r="A390" i="3"/>
  <c r="B390" i="3" s="1"/>
  <c r="B389" i="3"/>
  <c r="A389" i="3"/>
  <c r="B388" i="3"/>
  <c r="A388" i="3"/>
  <c r="B387" i="3"/>
  <c r="A387" i="3"/>
  <c r="B386" i="3"/>
  <c r="A386" i="3"/>
  <c r="B385" i="3"/>
  <c r="A385" i="3"/>
  <c r="A384" i="3"/>
  <c r="B384" i="3" s="1"/>
  <c r="B383" i="3"/>
  <c r="A383" i="3"/>
  <c r="B382" i="3"/>
  <c r="A382" i="3"/>
  <c r="B381" i="3"/>
  <c r="A381" i="3"/>
  <c r="B380" i="3"/>
  <c r="A380" i="3"/>
  <c r="B379" i="3"/>
  <c r="A379" i="3"/>
  <c r="A378" i="3"/>
  <c r="B378" i="3" s="1"/>
  <c r="B377" i="3"/>
  <c r="A377" i="3"/>
  <c r="B376" i="3"/>
  <c r="A376" i="3"/>
  <c r="B375" i="3"/>
  <c r="A375" i="3"/>
  <c r="B374" i="3"/>
  <c r="A374" i="3"/>
  <c r="B373" i="3"/>
  <c r="A373" i="3"/>
  <c r="A372" i="3"/>
  <c r="B372" i="3" s="1"/>
  <c r="B371" i="3"/>
  <c r="A371" i="3"/>
  <c r="B370" i="3"/>
  <c r="A370" i="3"/>
  <c r="B369" i="3"/>
  <c r="A369" i="3"/>
  <c r="B368" i="3"/>
  <c r="A368" i="3"/>
  <c r="B367" i="3"/>
  <c r="A367" i="3"/>
  <c r="A366" i="3"/>
  <c r="B366" i="3" s="1"/>
  <c r="B365" i="3"/>
  <c r="A365" i="3"/>
  <c r="B364" i="3"/>
  <c r="A364" i="3"/>
  <c r="B363" i="3"/>
  <c r="A363" i="3"/>
  <c r="B362" i="3"/>
  <c r="A362" i="3"/>
  <c r="B361" i="3"/>
  <c r="A361" i="3"/>
  <c r="A360" i="3"/>
  <c r="B360" i="3" s="1"/>
  <c r="B359" i="3"/>
  <c r="A359" i="3"/>
  <c r="B358" i="3"/>
  <c r="A358" i="3"/>
  <c r="B357" i="3"/>
  <c r="A357" i="3"/>
  <c r="B356" i="3"/>
  <c r="A356" i="3"/>
  <c r="B355" i="3"/>
  <c r="A355" i="3"/>
  <c r="A354" i="3"/>
  <c r="B354" i="3" s="1"/>
  <c r="B353" i="3"/>
  <c r="A353" i="3"/>
  <c r="B352" i="3"/>
  <c r="A352" i="3"/>
  <c r="B351" i="3"/>
  <c r="A351" i="3"/>
  <c r="B350" i="3"/>
  <c r="A350" i="3"/>
  <c r="B349" i="3"/>
  <c r="A349" i="3"/>
  <c r="A348" i="3"/>
  <c r="B348" i="3" s="1"/>
  <c r="B347" i="3"/>
  <c r="A347" i="3"/>
  <c r="B346" i="3"/>
  <c r="A346" i="3"/>
  <c r="B345" i="3"/>
  <c r="A345" i="3"/>
  <c r="B344" i="3"/>
  <c r="A344" i="3"/>
  <c r="B343" i="3"/>
  <c r="A343" i="3"/>
  <c r="A342" i="3"/>
  <c r="B342" i="3" s="1"/>
  <c r="B341" i="3"/>
  <c r="A341" i="3"/>
  <c r="B340" i="3"/>
  <c r="A340" i="3"/>
  <c r="B339" i="3"/>
  <c r="A339" i="3"/>
  <c r="B338" i="3"/>
  <c r="A338" i="3"/>
  <c r="B337" i="3"/>
  <c r="A337" i="3"/>
  <c r="A336" i="3"/>
  <c r="B336" i="3" s="1"/>
  <c r="A335" i="3"/>
  <c r="B335" i="3" s="1"/>
  <c r="A334" i="3"/>
  <c r="B334" i="3" s="1"/>
  <c r="A333" i="3"/>
  <c r="B333" i="3" s="1"/>
  <c r="A332" i="3"/>
  <c r="B332" i="3" s="1"/>
  <c r="A331" i="3"/>
  <c r="B331" i="3" s="1"/>
  <c r="A330" i="3"/>
  <c r="B330" i="3" s="1"/>
  <c r="A329" i="3"/>
  <c r="B329" i="3" s="1"/>
  <c r="A328" i="3"/>
  <c r="B328" i="3" s="1"/>
  <c r="A327" i="3"/>
  <c r="B327" i="3" s="1"/>
  <c r="A326" i="3"/>
  <c r="B326" i="3" s="1"/>
  <c r="A325" i="3"/>
  <c r="B325" i="3" s="1"/>
  <c r="A324" i="3"/>
  <c r="B324" i="3" s="1"/>
  <c r="A323" i="3"/>
  <c r="B323" i="3" s="1"/>
  <c r="A322" i="3"/>
  <c r="B322" i="3" s="1"/>
  <c r="B321" i="3"/>
  <c r="A321" i="3"/>
  <c r="A320" i="3"/>
  <c r="B320" i="3" s="1"/>
  <c r="A319" i="3"/>
  <c r="B319" i="3" s="1"/>
  <c r="A318" i="3"/>
  <c r="B318" i="3" s="1"/>
  <c r="A317" i="3"/>
  <c r="B317" i="3" s="1"/>
  <c r="A316" i="3"/>
  <c r="B316" i="3" s="1"/>
  <c r="A315" i="3"/>
  <c r="B315" i="3" s="1"/>
  <c r="B314" i="3"/>
  <c r="A314" i="3"/>
  <c r="A313" i="3"/>
  <c r="B313" i="3" s="1"/>
  <c r="A312" i="3"/>
  <c r="B312" i="3" s="1"/>
  <c r="A311" i="3"/>
  <c r="B311" i="3" s="1"/>
  <c r="A310" i="3"/>
  <c r="B310" i="3" s="1"/>
  <c r="A309" i="3"/>
  <c r="B309" i="3" s="1"/>
  <c r="A308" i="3"/>
  <c r="B308" i="3" s="1"/>
  <c r="B307" i="3"/>
  <c r="A307" i="3"/>
  <c r="A306" i="3"/>
  <c r="B306" i="3" s="1"/>
  <c r="A305" i="3"/>
  <c r="B305" i="3" s="1"/>
  <c r="B304" i="3"/>
  <c r="A304" i="3"/>
  <c r="B303" i="3"/>
  <c r="A303" i="3"/>
  <c r="B302" i="3"/>
  <c r="A302" i="3"/>
  <c r="A301" i="3"/>
  <c r="B301" i="3" s="1"/>
  <c r="B300" i="3"/>
  <c r="A300" i="3"/>
  <c r="A299" i="3"/>
  <c r="B299" i="3" s="1"/>
  <c r="A298" i="3"/>
  <c r="B298" i="3" s="1"/>
  <c r="B297" i="3"/>
  <c r="A297" i="3"/>
  <c r="B296" i="3"/>
  <c r="A296" i="3"/>
  <c r="B295" i="3"/>
  <c r="A295" i="3"/>
  <c r="A294" i="3"/>
  <c r="B294" i="3" s="1"/>
  <c r="A293" i="3"/>
  <c r="B293" i="3" s="1"/>
  <c r="A292" i="3"/>
  <c r="B292" i="3" s="1"/>
  <c r="B291" i="3"/>
  <c r="A291" i="3"/>
  <c r="B290" i="3"/>
  <c r="A290" i="3"/>
  <c r="B289" i="3"/>
  <c r="A289" i="3"/>
  <c r="B288" i="3"/>
  <c r="A288" i="3"/>
  <c r="A287" i="3"/>
  <c r="B287" i="3" s="1"/>
  <c r="A286" i="3"/>
  <c r="B286" i="3" s="1"/>
  <c r="B285" i="3"/>
  <c r="A285" i="3"/>
  <c r="B284" i="3"/>
  <c r="A284" i="3"/>
  <c r="B283" i="3"/>
  <c r="A283" i="3"/>
  <c r="B282" i="3"/>
  <c r="A282" i="3"/>
  <c r="A281" i="3"/>
  <c r="B281" i="3" s="1"/>
  <c r="A280" i="3"/>
  <c r="B280" i="3" s="1"/>
  <c r="A279" i="3"/>
  <c r="B279" i="3" s="1"/>
  <c r="B278" i="3"/>
  <c r="A278" i="3"/>
  <c r="B277" i="3"/>
  <c r="A277" i="3"/>
  <c r="B276" i="3"/>
  <c r="A276" i="3"/>
  <c r="A275" i="3"/>
  <c r="B275" i="3" s="1"/>
  <c r="A274" i="3"/>
  <c r="B274" i="3" s="1"/>
  <c r="B273" i="3"/>
  <c r="A273" i="3"/>
  <c r="A272" i="3"/>
  <c r="B272" i="3" s="1"/>
  <c r="B271" i="3"/>
  <c r="A271" i="3"/>
  <c r="B270" i="3"/>
  <c r="A270" i="3"/>
  <c r="A269" i="3"/>
  <c r="B269" i="3" s="1"/>
  <c r="A268" i="3"/>
  <c r="B268" i="3" s="1"/>
  <c r="B267" i="3"/>
  <c r="A267" i="3"/>
  <c r="B266" i="3"/>
  <c r="A266" i="3"/>
  <c r="A265" i="3"/>
  <c r="B265" i="3" s="1"/>
  <c r="B264" i="3"/>
  <c r="A264" i="3"/>
  <c r="A263" i="3"/>
  <c r="B263" i="3" s="1"/>
  <c r="A262" i="3"/>
  <c r="B262" i="3" s="1"/>
  <c r="B261" i="3"/>
  <c r="A261" i="3"/>
  <c r="B260" i="3"/>
  <c r="A260" i="3"/>
  <c r="B259" i="3"/>
  <c r="A259" i="3"/>
  <c r="A258" i="3"/>
  <c r="B258" i="3" s="1"/>
  <c r="A257" i="3"/>
  <c r="B257" i="3" s="1"/>
  <c r="A256" i="3"/>
  <c r="B256" i="3" s="1"/>
  <c r="B255" i="3"/>
  <c r="A255" i="3"/>
  <c r="B254" i="3"/>
  <c r="A254" i="3"/>
  <c r="B253" i="3"/>
  <c r="A253" i="3"/>
  <c r="Q122" i="5"/>
  <c r="AS137" i="5" s="1"/>
  <c r="Q121" i="5"/>
  <c r="AR137" i="5" s="1"/>
  <c r="F121" i="5"/>
  <c r="F118" i="5"/>
  <c r="G118" i="5"/>
  <c r="E118" i="5"/>
  <c r="A118" i="5"/>
  <c r="T70" i="5"/>
  <c r="U70" i="5" s="1"/>
  <c r="AD70" i="5"/>
  <c r="X70" i="5"/>
  <c r="I70" i="5"/>
  <c r="B43" i="3" s="1"/>
  <c r="T69" i="5"/>
  <c r="U69" i="5" s="1"/>
  <c r="AD69" i="5"/>
  <c r="I69" i="5"/>
  <c r="B42" i="3" s="1"/>
  <c r="T68" i="5"/>
  <c r="U68" i="5" s="1"/>
  <c r="AD68" i="5"/>
  <c r="I68" i="5"/>
  <c r="B41" i="3" s="1"/>
  <c r="T67" i="5"/>
  <c r="U67" i="5" s="1"/>
  <c r="AD67" i="5"/>
  <c r="X67" i="5"/>
  <c r="I67" i="5"/>
  <c r="B40" i="3" s="1"/>
  <c r="T66" i="5"/>
  <c r="U66" i="5" s="1"/>
  <c r="AD66" i="5"/>
  <c r="X66" i="5"/>
  <c r="I66" i="5"/>
  <c r="B39" i="3" s="1"/>
  <c r="T65" i="5"/>
  <c r="U65" i="5" s="1"/>
  <c r="AD65" i="5"/>
  <c r="I65" i="5"/>
  <c r="B38" i="3" s="1"/>
  <c r="T64" i="5"/>
  <c r="U64" i="5" s="1"/>
  <c r="AD64" i="5"/>
  <c r="I64" i="5"/>
  <c r="B37" i="3" s="1"/>
  <c r="T63" i="5"/>
  <c r="U63" i="5" s="1"/>
  <c r="AD63" i="5"/>
  <c r="I63" i="5"/>
  <c r="B36" i="3" s="1"/>
  <c r="T62" i="5"/>
  <c r="U62" i="5" s="1"/>
  <c r="AD62" i="5"/>
  <c r="I62" i="5"/>
  <c r="B35" i="3" s="1"/>
  <c r="T61" i="5"/>
  <c r="U61" i="5" s="1"/>
  <c r="AD61" i="5"/>
  <c r="I61" i="5"/>
  <c r="B34" i="3" s="1"/>
  <c r="T60" i="5"/>
  <c r="U60" i="5" s="1"/>
  <c r="AD60" i="5"/>
  <c r="I60" i="5"/>
  <c r="B33" i="3" s="1"/>
  <c r="T59" i="5"/>
  <c r="U59" i="5" s="1"/>
  <c r="AD59" i="5"/>
  <c r="I59" i="5"/>
  <c r="B32" i="3" s="1"/>
  <c r="T58" i="5"/>
  <c r="U58" i="5" s="1"/>
  <c r="AD58" i="5"/>
  <c r="I58" i="5"/>
  <c r="B31" i="3" s="1"/>
  <c r="T57" i="5"/>
  <c r="U57" i="5" s="1"/>
  <c r="AD57" i="5"/>
  <c r="I57" i="5"/>
  <c r="B30" i="3" s="1"/>
  <c r="T56" i="5"/>
  <c r="U56" i="5" s="1"/>
  <c r="AD56" i="5"/>
  <c r="I56" i="5"/>
  <c r="B29" i="3" s="1"/>
  <c r="T55" i="5"/>
  <c r="U55" i="5" s="1"/>
  <c r="AD55" i="5"/>
  <c r="I55" i="5"/>
  <c r="B28" i="3" s="1"/>
  <c r="T54" i="5"/>
  <c r="U54" i="5" s="1"/>
  <c r="AD54" i="5"/>
  <c r="I54" i="5"/>
  <c r="B27" i="3" s="1"/>
  <c r="T53" i="5"/>
  <c r="U53" i="5" s="1"/>
  <c r="AD53" i="5"/>
  <c r="I53" i="5"/>
  <c r="B26" i="3" s="1"/>
  <c r="T52" i="5"/>
  <c r="U52" i="5" s="1"/>
  <c r="AD52" i="5"/>
  <c r="I52" i="5"/>
  <c r="B25" i="3" s="1"/>
  <c r="T51" i="5"/>
  <c r="U51" i="5" s="1"/>
  <c r="AD51" i="5"/>
  <c r="I51" i="5"/>
  <c r="B24" i="3" s="1"/>
  <c r="T50" i="5"/>
  <c r="U50" i="5" s="1"/>
  <c r="AD50" i="5"/>
  <c r="I50" i="5"/>
  <c r="B23" i="3" s="1"/>
  <c r="T49" i="5"/>
  <c r="U49" i="5" s="1"/>
  <c r="AD49" i="5"/>
  <c r="I49" i="5"/>
  <c r="B22" i="3" s="1"/>
  <c r="T48" i="5"/>
  <c r="U48" i="5" s="1"/>
  <c r="AD48" i="5"/>
  <c r="I48" i="5"/>
  <c r="B21" i="3" s="1"/>
  <c r="T47" i="5"/>
  <c r="U47" i="5" s="1"/>
  <c r="AD47" i="5"/>
  <c r="I47" i="5"/>
  <c r="B20" i="3" s="1"/>
  <c r="T46" i="5"/>
  <c r="U46" i="5" s="1"/>
  <c r="AD46" i="5"/>
  <c r="I46" i="5"/>
  <c r="B19" i="3" s="1"/>
  <c r="T45" i="5"/>
  <c r="U45" i="5" s="1"/>
  <c r="AD45" i="5"/>
  <c r="I45" i="5"/>
  <c r="B18" i="3" s="1"/>
  <c r="T44" i="5"/>
  <c r="U44" i="5" s="1"/>
  <c r="AD44" i="5"/>
  <c r="I44" i="5"/>
  <c r="B17" i="3" s="1"/>
  <c r="T43" i="5"/>
  <c r="U43" i="5" s="1"/>
  <c r="AD43" i="5"/>
  <c r="I43" i="5"/>
  <c r="B16" i="3" s="1"/>
  <c r="T42" i="5"/>
  <c r="U42" i="5" s="1"/>
  <c r="AD42" i="5"/>
  <c r="I42" i="5"/>
  <c r="B15" i="3" s="1"/>
  <c r="T41" i="5"/>
  <c r="U41" i="5" s="1"/>
  <c r="AD41" i="5"/>
  <c r="I41" i="5"/>
  <c r="B14" i="3" s="1"/>
  <c r="T40" i="5"/>
  <c r="U40" i="5" s="1"/>
  <c r="AD40" i="5"/>
  <c r="I40" i="5"/>
  <c r="B13" i="3" s="1"/>
  <c r="T39" i="5"/>
  <c r="U39" i="5" s="1"/>
  <c r="AD39" i="5"/>
  <c r="I39" i="5"/>
  <c r="B12" i="3" s="1"/>
  <c r="T38" i="5"/>
  <c r="U38" i="5" s="1"/>
  <c r="AD38" i="5"/>
  <c r="I38" i="5"/>
  <c r="B11" i="3" s="1"/>
  <c r="T37" i="5"/>
  <c r="U37" i="5" s="1"/>
  <c r="AD37" i="5"/>
  <c r="I37" i="5"/>
  <c r="B10" i="3" s="1"/>
  <c r="T36" i="5"/>
  <c r="U36" i="5" s="1"/>
  <c r="AD36" i="5"/>
  <c r="I36" i="5"/>
  <c r="B9" i="3" s="1"/>
  <c r="T35" i="5"/>
  <c r="U35" i="5" s="1"/>
  <c r="AD35" i="5"/>
  <c r="I35" i="5"/>
  <c r="B8" i="3" s="1"/>
  <c r="T34" i="5"/>
  <c r="U34" i="5" s="1"/>
  <c r="AD34" i="5"/>
  <c r="I34" i="5"/>
  <c r="B7" i="3" s="1"/>
  <c r="T33" i="5"/>
  <c r="U33" i="5" s="1"/>
  <c r="AD33" i="5"/>
  <c r="I33" i="5"/>
  <c r="B6" i="3" s="1"/>
  <c r="T32" i="5"/>
  <c r="U32" i="5" s="1"/>
  <c r="AD32" i="5"/>
  <c r="I32" i="5"/>
  <c r="B5" i="3" s="1"/>
  <c r="T31" i="5"/>
  <c r="U31" i="5" s="1"/>
  <c r="AD31" i="5"/>
  <c r="I31" i="5"/>
  <c r="B4" i="3" s="1"/>
  <c r="T30" i="5"/>
  <c r="U30" i="5" s="1"/>
  <c r="AD30" i="5"/>
  <c r="I30" i="5"/>
  <c r="B3" i="3" s="1"/>
  <c r="T29" i="5"/>
  <c r="U29" i="5" s="1"/>
  <c r="AD29" i="5"/>
  <c r="I29" i="5"/>
  <c r="B2" i="3" s="1"/>
  <c r="T28" i="5"/>
  <c r="U28" i="5" s="1"/>
  <c r="AD28" i="5"/>
  <c r="I28" i="5"/>
  <c r="B1" i="3" s="1"/>
  <c r="C20" i="1"/>
  <c r="C21" i="1" s="1"/>
  <c r="AA21" i="6" s="1"/>
  <c r="C14" i="1"/>
  <c r="C15" i="1" s="1"/>
  <c r="AA20" i="6" s="1"/>
  <c r="C10" i="1"/>
  <c r="C11" i="1" s="1"/>
  <c r="AA19" i="6" s="1"/>
  <c r="A137" i="5" l="1" a="1"/>
  <c r="A137" i="5" s="1"/>
  <c r="F137" i="5" s="1" a="1"/>
  <c r="F137" i="5" s="1"/>
  <c r="BN137" i="5"/>
  <c r="V31" i="5"/>
  <c r="F253" i="2"/>
  <c r="G253" i="2" s="1"/>
  <c r="H253" i="2" s="1"/>
  <c r="V32" i="5"/>
  <c r="F123" i="5"/>
  <c r="F124" i="5"/>
  <c r="F126" i="5"/>
  <c r="F125" i="5"/>
  <c r="F122" i="5"/>
  <c r="F133" i="5"/>
  <c r="F129" i="5"/>
  <c r="F130" i="5"/>
  <c r="F131" i="5"/>
  <c r="F132" i="5"/>
  <c r="F127" i="5"/>
  <c r="F128" i="5"/>
  <c r="X49" i="5"/>
  <c r="X37" i="5"/>
  <c r="X47" i="5"/>
  <c r="X40" i="5"/>
  <c r="X64" i="5"/>
  <c r="X29" i="5"/>
  <c r="X35" i="5"/>
  <c r="X38" i="5"/>
  <c r="X44" i="5"/>
  <c r="X53" i="5"/>
  <c r="X59" i="5"/>
  <c r="X58" i="5"/>
  <c r="X41" i="5"/>
  <c r="X50" i="5"/>
  <c r="X56" i="5"/>
  <c r="X62" i="5"/>
  <c r="X55" i="5"/>
  <c r="X46" i="5"/>
  <c r="X30" i="5"/>
  <c r="X42" i="5"/>
  <c r="X51" i="5"/>
  <c r="X57" i="5"/>
  <c r="X63" i="5"/>
  <c r="X54" i="5"/>
  <c r="X33" i="5"/>
  <c r="X39" i="5"/>
  <c r="X45" i="5"/>
  <c r="X48" i="5"/>
  <c r="X60" i="5"/>
  <c r="J5" i="6"/>
  <c r="J7" i="6" s="1"/>
  <c r="K7" i="6" s="1"/>
  <c r="L7" i="6" s="1"/>
  <c r="M7" i="6" s="1"/>
  <c r="N7" i="6" s="1"/>
  <c r="O7" i="6" s="1"/>
  <c r="P7" i="6" s="1"/>
  <c r="J8" i="6" s="1"/>
  <c r="AW138" i="5"/>
  <c r="AV138" i="5"/>
  <c r="AU138" i="5"/>
  <c r="AW137" i="5"/>
  <c r="Y138" i="5"/>
  <c r="AD138" i="5"/>
  <c r="R138" i="5"/>
  <c r="Q138" i="5"/>
  <c r="P138" i="5"/>
  <c r="AA138" i="5"/>
  <c r="O138" i="5"/>
  <c r="N138" i="5"/>
  <c r="M138" i="5"/>
  <c r="U138" i="5"/>
  <c r="BN138" i="5"/>
  <c r="P122" i="5"/>
  <c r="P121" i="5"/>
  <c r="V2" i="6"/>
  <c r="F2" i="3"/>
  <c r="I2" i="3" s="1"/>
  <c r="I3" i="3" s="1"/>
  <c r="A182" i="3" s="1"/>
  <c r="B182" i="3" s="1"/>
  <c r="Q123" i="5"/>
  <c r="AT137" i="5" s="1"/>
  <c r="X34" i="5"/>
  <c r="F158" i="2"/>
  <c r="G158" i="2" s="1"/>
  <c r="F205" i="2"/>
  <c r="F149" i="2"/>
  <c r="G149" i="2" s="1"/>
  <c r="F167" i="2"/>
  <c r="G167" i="2" s="1"/>
  <c r="F229" i="2"/>
  <c r="F137" i="2"/>
  <c r="G137" i="2" s="1"/>
  <c r="F164" i="2"/>
  <c r="G164" i="2" s="1"/>
  <c r="F94" i="2"/>
  <c r="G94" i="2" s="1"/>
  <c r="F101" i="2"/>
  <c r="G101" i="2" s="1"/>
  <c r="F178" i="2"/>
  <c r="G178" i="2" s="1"/>
  <c r="F256" i="2"/>
  <c r="F254" i="2"/>
  <c r="F252" i="2"/>
  <c r="F250" i="2"/>
  <c r="F248" i="2"/>
  <c r="F246" i="2"/>
  <c r="F244" i="2"/>
  <c r="F242" i="2"/>
  <c r="F240" i="2"/>
  <c r="F238" i="2"/>
  <c r="F236" i="2"/>
  <c r="F234" i="2"/>
  <c r="F232" i="2"/>
  <c r="F230" i="2"/>
  <c r="F228" i="2"/>
  <c r="F226" i="2"/>
  <c r="F224" i="2"/>
  <c r="F222" i="2"/>
  <c r="F220" i="2"/>
  <c r="F218" i="2"/>
  <c r="F216" i="2"/>
  <c r="F214" i="2"/>
  <c r="F212" i="2"/>
  <c r="F210" i="2"/>
  <c r="F208" i="2"/>
  <c r="F206" i="2"/>
  <c r="F204" i="2"/>
  <c r="F202" i="2"/>
  <c r="F200" i="2"/>
  <c r="F198" i="2"/>
  <c r="F196" i="2"/>
  <c r="F194" i="2"/>
  <c r="F192" i="2"/>
  <c r="F190" i="2"/>
  <c r="G190" i="2" s="1"/>
  <c r="F188" i="2"/>
  <c r="G188" i="2" s="1"/>
  <c r="F186" i="2"/>
  <c r="G186" i="2" s="1"/>
  <c r="F184" i="2"/>
  <c r="G184" i="2" s="1"/>
  <c r="F237" i="2"/>
  <c r="F213" i="2"/>
  <c r="F180" i="2"/>
  <c r="G180" i="2" s="1"/>
  <c r="F173" i="2"/>
  <c r="G173" i="2" s="1"/>
  <c r="F163" i="2"/>
  <c r="G163" i="2" s="1"/>
  <c r="F157" i="2"/>
  <c r="G157" i="2" s="1"/>
  <c r="F151" i="2"/>
  <c r="G151" i="2" s="1"/>
  <c r="F146" i="2"/>
  <c r="G146" i="2" s="1"/>
  <c r="F141" i="2"/>
  <c r="G141" i="2" s="1"/>
  <c r="F134" i="2"/>
  <c r="G134" i="2" s="1"/>
  <c r="F129" i="2"/>
  <c r="G129" i="2" s="1"/>
  <c r="F122" i="2"/>
  <c r="G122" i="2" s="1"/>
  <c r="F117" i="2"/>
  <c r="G117" i="2" s="1"/>
  <c r="F110" i="2"/>
  <c r="G110" i="2" s="1"/>
  <c r="F105" i="2"/>
  <c r="G105" i="2" s="1"/>
  <c r="F98" i="2"/>
  <c r="G98" i="2" s="1"/>
  <c r="F93" i="2"/>
  <c r="G93" i="2" s="1"/>
  <c r="F86" i="2"/>
  <c r="G86" i="2" s="1"/>
  <c r="F84" i="2"/>
  <c r="G84" i="2" s="1"/>
  <c r="F82" i="2"/>
  <c r="G82" i="2" s="1"/>
  <c r="F80" i="2"/>
  <c r="G80" i="2" s="1"/>
  <c r="F78" i="2"/>
  <c r="G78" i="2" s="1"/>
  <c r="F76" i="2"/>
  <c r="G76" i="2" s="1"/>
  <c r="F74" i="2"/>
  <c r="G74" i="2" s="1"/>
  <c r="F72" i="2"/>
  <c r="G72" i="2" s="1"/>
  <c r="F70" i="2"/>
  <c r="G70" i="2" s="1"/>
  <c r="F68" i="2"/>
  <c r="G68" i="2" s="1"/>
  <c r="F66" i="2"/>
  <c r="G66" i="2" s="1"/>
  <c r="F64" i="2"/>
  <c r="G64" i="2" s="1"/>
  <c r="F62" i="2"/>
  <c r="G62" i="2" s="1"/>
  <c r="F60" i="2"/>
  <c r="G60" i="2" s="1"/>
  <c r="F58" i="2"/>
  <c r="G58" i="2" s="1"/>
  <c r="F56" i="2"/>
  <c r="G56" i="2" s="1"/>
  <c r="F54" i="2"/>
  <c r="G54" i="2" s="1"/>
  <c r="F52" i="2"/>
  <c r="G52" i="2" s="1"/>
  <c r="F50" i="2"/>
  <c r="G50" i="2" s="1"/>
  <c r="F48" i="2"/>
  <c r="G48" i="2" s="1"/>
  <c r="F46" i="2"/>
  <c r="G46" i="2" s="1"/>
  <c r="F44" i="2"/>
  <c r="G44" i="2" s="1"/>
  <c r="F42" i="2"/>
  <c r="G42" i="2" s="1"/>
  <c r="F40" i="2"/>
  <c r="G40" i="2" s="1"/>
  <c r="F38" i="2"/>
  <c r="G38" i="2" s="1"/>
  <c r="F36" i="2"/>
  <c r="G36" i="2" s="1"/>
  <c r="F34" i="2"/>
  <c r="G34" i="2" s="1"/>
  <c r="F32" i="2"/>
  <c r="G32" i="2" s="1"/>
  <c r="F30" i="2"/>
  <c r="G30" i="2" s="1"/>
  <c r="F28" i="2"/>
  <c r="G28" i="2" s="1"/>
  <c r="F26" i="2"/>
  <c r="G26" i="2" s="1"/>
  <c r="F24" i="2"/>
  <c r="G24" i="2" s="1"/>
  <c r="F22" i="2"/>
  <c r="G22" i="2" s="1"/>
  <c r="F20" i="2"/>
  <c r="G20" i="2" s="1"/>
  <c r="F18" i="2"/>
  <c r="G18" i="2" s="1"/>
  <c r="F16" i="2"/>
  <c r="G16" i="2" s="1"/>
  <c r="F14" i="2"/>
  <c r="G14" i="2" s="1"/>
  <c r="F12" i="2"/>
  <c r="G12" i="2" s="1"/>
  <c r="F10" i="2"/>
  <c r="G10" i="2" s="1"/>
  <c r="F8" i="2"/>
  <c r="G8" i="2" s="1"/>
  <c r="F6" i="2"/>
  <c r="G6" i="2" s="1"/>
  <c r="F4" i="2"/>
  <c r="G4" i="2" s="1"/>
  <c r="F2" i="2"/>
  <c r="F251" i="2"/>
  <c r="F227" i="2"/>
  <c r="F199" i="2"/>
  <c r="F195" i="2"/>
  <c r="F191" i="2"/>
  <c r="G191" i="2" s="1"/>
  <c r="F187" i="2"/>
  <c r="G187" i="2" s="1"/>
  <c r="F183" i="2"/>
  <c r="G183" i="2" s="1"/>
  <c r="F166" i="2"/>
  <c r="G166" i="2" s="1"/>
  <c r="F160" i="2"/>
  <c r="G160" i="2" s="1"/>
  <c r="F154" i="2"/>
  <c r="G154" i="2" s="1"/>
  <c r="F241" i="2"/>
  <c r="F217" i="2"/>
  <c r="F203" i="2"/>
  <c r="F176" i="2"/>
  <c r="G176" i="2" s="1"/>
  <c r="F169" i="2"/>
  <c r="G169" i="2" s="1"/>
  <c r="F143" i="2"/>
  <c r="G143" i="2" s="1"/>
  <c r="F136" i="2"/>
  <c r="G136" i="2" s="1"/>
  <c r="F131" i="2"/>
  <c r="G131" i="2" s="1"/>
  <c r="F124" i="2"/>
  <c r="G124" i="2" s="1"/>
  <c r="F119" i="2"/>
  <c r="G119" i="2" s="1"/>
  <c r="F112" i="2"/>
  <c r="G112" i="2" s="1"/>
  <c r="F107" i="2"/>
  <c r="G107" i="2" s="1"/>
  <c r="F100" i="2"/>
  <c r="G100" i="2" s="1"/>
  <c r="F95" i="2"/>
  <c r="G95" i="2" s="1"/>
  <c r="F88" i="2"/>
  <c r="G88" i="2" s="1"/>
  <c r="F255" i="2"/>
  <c r="F231" i="2"/>
  <c r="F207" i="2"/>
  <c r="F179" i="2"/>
  <c r="G179" i="2" s="1"/>
  <c r="F148" i="2"/>
  <c r="G148" i="2" s="1"/>
  <c r="F245" i="2"/>
  <c r="F221" i="2"/>
  <c r="F172" i="2"/>
  <c r="G172" i="2" s="1"/>
  <c r="F165" i="2"/>
  <c r="G165" i="2" s="1"/>
  <c r="F159" i="2"/>
  <c r="G159" i="2" s="1"/>
  <c r="F153" i="2"/>
  <c r="G153" i="2" s="1"/>
  <c r="F145" i="2"/>
  <c r="G145" i="2" s="1"/>
  <c r="F138" i="2"/>
  <c r="G138" i="2" s="1"/>
  <c r="F133" i="2"/>
  <c r="G133" i="2" s="1"/>
  <c r="F126" i="2"/>
  <c r="G126" i="2" s="1"/>
  <c r="F121" i="2"/>
  <c r="G121" i="2" s="1"/>
  <c r="F114" i="2"/>
  <c r="G114" i="2" s="1"/>
  <c r="F109" i="2"/>
  <c r="G109" i="2" s="1"/>
  <c r="F102" i="2"/>
  <c r="G102" i="2" s="1"/>
  <c r="F97" i="2"/>
  <c r="G97" i="2" s="1"/>
  <c r="F90" i="2"/>
  <c r="G90" i="2" s="1"/>
  <c r="F235" i="2"/>
  <c r="F211" i="2"/>
  <c r="F182" i="2"/>
  <c r="G182" i="2" s="1"/>
  <c r="F175" i="2"/>
  <c r="G175" i="2" s="1"/>
  <c r="F162" i="2"/>
  <c r="G162" i="2" s="1"/>
  <c r="F156" i="2"/>
  <c r="G156" i="2" s="1"/>
  <c r="F249" i="2"/>
  <c r="F225" i="2"/>
  <c r="F168" i="2"/>
  <c r="G168" i="2" s="1"/>
  <c r="F150" i="2"/>
  <c r="G150" i="2" s="1"/>
  <c r="F147" i="2"/>
  <c r="G147" i="2" s="1"/>
  <c r="F140" i="2"/>
  <c r="G140" i="2" s="1"/>
  <c r="F135" i="2"/>
  <c r="G135" i="2" s="1"/>
  <c r="F128" i="2"/>
  <c r="G128" i="2" s="1"/>
  <c r="F123" i="2"/>
  <c r="G123" i="2" s="1"/>
  <c r="F116" i="2"/>
  <c r="G116" i="2" s="1"/>
  <c r="F111" i="2"/>
  <c r="G111" i="2" s="1"/>
  <c r="F104" i="2"/>
  <c r="G104" i="2" s="1"/>
  <c r="F99" i="2"/>
  <c r="G99" i="2" s="1"/>
  <c r="F92" i="2"/>
  <c r="G92" i="2" s="1"/>
  <c r="F87" i="2"/>
  <c r="G87" i="2" s="1"/>
  <c r="F85" i="2"/>
  <c r="G85" i="2" s="1"/>
  <c r="F83" i="2"/>
  <c r="G83" i="2" s="1"/>
  <c r="F81" i="2"/>
  <c r="G81" i="2" s="1"/>
  <c r="F79" i="2"/>
  <c r="G79" i="2" s="1"/>
  <c r="F77" i="2"/>
  <c r="G77" i="2" s="1"/>
  <c r="F75" i="2"/>
  <c r="G75" i="2" s="1"/>
  <c r="F73" i="2"/>
  <c r="G73" i="2" s="1"/>
  <c r="F71" i="2"/>
  <c r="G71" i="2" s="1"/>
  <c r="F69" i="2"/>
  <c r="G69" i="2" s="1"/>
  <c r="F67" i="2"/>
  <c r="G67" i="2" s="1"/>
  <c r="F65" i="2"/>
  <c r="G65" i="2" s="1"/>
  <c r="F63" i="2"/>
  <c r="G63" i="2" s="1"/>
  <c r="F61" i="2"/>
  <c r="G61" i="2" s="1"/>
  <c r="F59" i="2"/>
  <c r="G59" i="2" s="1"/>
  <c r="F57" i="2"/>
  <c r="G57" i="2" s="1"/>
  <c r="F55" i="2"/>
  <c r="G55" i="2" s="1"/>
  <c r="F53" i="2"/>
  <c r="G53" i="2" s="1"/>
  <c r="F51" i="2"/>
  <c r="G51" i="2" s="1"/>
  <c r="F49" i="2"/>
  <c r="G49" i="2" s="1"/>
  <c r="F47" i="2"/>
  <c r="G47" i="2" s="1"/>
  <c r="F45" i="2"/>
  <c r="G45" i="2" s="1"/>
  <c r="F43" i="2"/>
  <c r="G43" i="2" s="1"/>
  <c r="F41" i="2"/>
  <c r="G41" i="2" s="1"/>
  <c r="F39" i="2"/>
  <c r="G39" i="2" s="1"/>
  <c r="F37" i="2"/>
  <c r="G37" i="2" s="1"/>
  <c r="F35" i="2"/>
  <c r="G35" i="2" s="1"/>
  <c r="F33" i="2"/>
  <c r="G33" i="2" s="1"/>
  <c r="F31" i="2"/>
  <c r="G31" i="2" s="1"/>
  <c r="F29" i="2"/>
  <c r="G29" i="2" s="1"/>
  <c r="F27" i="2"/>
  <c r="G27" i="2" s="1"/>
  <c r="F25" i="2"/>
  <c r="G25" i="2" s="1"/>
  <c r="F23" i="2"/>
  <c r="G23" i="2" s="1"/>
  <c r="F21" i="2"/>
  <c r="G21" i="2" s="1"/>
  <c r="F19" i="2"/>
  <c r="F17" i="2"/>
  <c r="F15" i="2"/>
  <c r="G15" i="2" s="1"/>
  <c r="F13" i="2"/>
  <c r="G13" i="2" s="1"/>
  <c r="F11" i="2"/>
  <c r="G11" i="2" s="1"/>
  <c r="F9" i="2"/>
  <c r="G9" i="2" s="1"/>
  <c r="F7" i="2"/>
  <c r="G7" i="2" s="1"/>
  <c r="F5" i="2"/>
  <c r="G5" i="2" s="1"/>
  <c r="F3" i="2"/>
  <c r="F215" i="2"/>
  <c r="F201" i="2"/>
  <c r="F197" i="2"/>
  <c r="F193" i="2"/>
  <c r="F189" i="2"/>
  <c r="F185" i="2"/>
  <c r="G185" i="2" s="1"/>
  <c r="F239" i="2"/>
  <c r="F233" i="2"/>
  <c r="F209" i="2"/>
  <c r="F177" i="2"/>
  <c r="G177" i="2" s="1"/>
  <c r="F144" i="2"/>
  <c r="G144" i="2" s="1"/>
  <c r="F139" i="2"/>
  <c r="G139" i="2" s="1"/>
  <c r="F132" i="2"/>
  <c r="G132" i="2" s="1"/>
  <c r="F127" i="2"/>
  <c r="G127" i="2" s="1"/>
  <c r="F120" i="2"/>
  <c r="G120" i="2" s="1"/>
  <c r="F115" i="2"/>
  <c r="G115" i="2" s="1"/>
  <c r="F108" i="2"/>
  <c r="F103" i="2"/>
  <c r="G103" i="2" s="1"/>
  <c r="F96" i="2"/>
  <c r="G96" i="2" s="1"/>
  <c r="F91" i="2"/>
  <c r="G91" i="2" s="1"/>
  <c r="F247" i="2"/>
  <c r="F223" i="2"/>
  <c r="F170" i="2"/>
  <c r="G170" i="2" s="1"/>
  <c r="F113" i="2"/>
  <c r="G113" i="2" s="1"/>
  <c r="F125" i="2"/>
  <c r="G125" i="2" s="1"/>
  <c r="F142" i="2"/>
  <c r="G142" i="2" s="1"/>
  <c r="F155" i="2"/>
  <c r="G155" i="2" s="1"/>
  <c r="F174" i="2"/>
  <c r="F219" i="2"/>
  <c r="F106" i="2"/>
  <c r="G106" i="2" s="1"/>
  <c r="F118" i="2"/>
  <c r="G118" i="2" s="1"/>
  <c r="F130" i="2"/>
  <c r="G130" i="2" s="1"/>
  <c r="F243" i="2"/>
  <c r="F152" i="2"/>
  <c r="G152" i="2" s="1"/>
  <c r="F161" i="2"/>
  <c r="G161" i="2" s="1"/>
  <c r="F171" i="2"/>
  <c r="G171" i="2" s="1"/>
  <c r="F181" i="2"/>
  <c r="G181" i="2" s="1"/>
  <c r="X43" i="5"/>
  <c r="I118" i="5"/>
  <c r="X61" i="5"/>
  <c r="X68" i="5"/>
  <c r="X69" i="5"/>
  <c r="X52" i="5"/>
  <c r="X28" i="5"/>
  <c r="X65" i="5"/>
  <c r="X36" i="5"/>
  <c r="X31" i="5" l="1"/>
  <c r="Y96" i="5"/>
  <c r="B137" i="5" a="1"/>
  <c r="B137" i="5" s="1"/>
  <c r="A138" i="5" a="1"/>
  <c r="A138" i="5" s="1"/>
  <c r="B138" i="5" s="1" a="1"/>
  <c r="B138" i="5" s="1"/>
  <c r="AV137" i="5"/>
  <c r="X32" i="5"/>
  <c r="G236" i="2"/>
  <c r="H236" i="2" s="1"/>
  <c r="G235" i="2"/>
  <c r="H235" i="2" s="1"/>
  <c r="G241" i="2"/>
  <c r="H241" i="2" s="1"/>
  <c r="G234" i="2"/>
  <c r="H234" i="2" s="1"/>
  <c r="G214" i="2"/>
  <c r="H214" i="2" s="1"/>
  <c r="G238" i="2"/>
  <c r="H238" i="2" s="1"/>
  <c r="G209" i="2"/>
  <c r="H209" i="2" s="1"/>
  <c r="G239" i="2"/>
  <c r="H239" i="2" s="1"/>
  <c r="G221" i="2"/>
  <c r="H221" i="2" s="1"/>
  <c r="G192" i="2"/>
  <c r="H192" i="2" s="1"/>
  <c r="G216" i="2"/>
  <c r="H216" i="2" s="1"/>
  <c r="G240" i="2"/>
  <c r="H240" i="2" s="1"/>
  <c r="G243" i="2"/>
  <c r="H243" i="2" s="1"/>
  <c r="G245" i="2"/>
  <c r="H245" i="2" s="1"/>
  <c r="G194" i="2"/>
  <c r="H194" i="2" s="1"/>
  <c r="G218" i="2"/>
  <c r="H218" i="2" s="1"/>
  <c r="G242" i="2"/>
  <c r="H242" i="2" s="1"/>
  <c r="AU137" i="5"/>
  <c r="G108" i="2"/>
  <c r="G17" i="2"/>
  <c r="G220" i="2"/>
  <c r="H220" i="2" s="1"/>
  <c r="G229" i="2"/>
  <c r="H229" i="2" s="1"/>
  <c r="G223" i="2"/>
  <c r="H223" i="2" s="1"/>
  <c r="G210" i="2"/>
  <c r="H210" i="2" s="1"/>
  <c r="G247" i="2"/>
  <c r="H247" i="2" s="1"/>
  <c r="G212" i="2"/>
  <c r="H212" i="2" s="1"/>
  <c r="G233" i="2"/>
  <c r="H233" i="2" s="1"/>
  <c r="G219" i="2"/>
  <c r="H219" i="2" s="1"/>
  <c r="G189" i="2"/>
  <c r="G225" i="2"/>
  <c r="H225" i="2" s="1"/>
  <c r="G196" i="2"/>
  <c r="H196" i="2" s="1"/>
  <c r="G244" i="2"/>
  <c r="H244" i="2" s="1"/>
  <c r="G174" i="2"/>
  <c r="G193" i="2"/>
  <c r="H193" i="2" s="1"/>
  <c r="G19" i="2"/>
  <c r="G249" i="2"/>
  <c r="H249" i="2" s="1"/>
  <c r="G198" i="2"/>
  <c r="H198" i="2" s="1"/>
  <c r="G222" i="2"/>
  <c r="H222" i="2" s="1"/>
  <c r="G246" i="2"/>
  <c r="H246" i="2" s="1"/>
  <c r="G200" i="2"/>
  <c r="H200" i="2" s="1"/>
  <c r="G199" i="2"/>
  <c r="H199" i="2" s="1"/>
  <c r="G202" i="2"/>
  <c r="H202" i="2" s="1"/>
  <c r="G226" i="2"/>
  <c r="H226" i="2" s="1"/>
  <c r="G205" i="2"/>
  <c r="H205" i="2" s="1"/>
  <c r="G197" i="2"/>
  <c r="H197" i="2" s="1"/>
  <c r="G224" i="2"/>
  <c r="H224" i="2" s="1"/>
  <c r="G201" i="2"/>
  <c r="H201" i="2" s="1"/>
  <c r="G231" i="2"/>
  <c r="H231" i="2" s="1"/>
  <c r="G250" i="2"/>
  <c r="H250" i="2" s="1"/>
  <c r="G215" i="2"/>
  <c r="H215" i="2" s="1"/>
  <c r="G255" i="2"/>
  <c r="H255" i="2" s="1"/>
  <c r="G227" i="2"/>
  <c r="H227" i="2" s="1"/>
  <c r="G213" i="2"/>
  <c r="H213" i="2" s="1"/>
  <c r="G204" i="2"/>
  <c r="H204" i="2" s="1"/>
  <c r="G228" i="2"/>
  <c r="H228" i="2" s="1"/>
  <c r="G252" i="2"/>
  <c r="H252" i="2" s="1"/>
  <c r="G3" i="2"/>
  <c r="H3" i="2" s="1"/>
  <c r="G203" i="2"/>
  <c r="H203" i="2" s="1"/>
  <c r="G251" i="2"/>
  <c r="H251" i="2" s="1"/>
  <c r="G237" i="2"/>
  <c r="H237" i="2" s="1"/>
  <c r="G206" i="2"/>
  <c r="H206" i="2" s="1"/>
  <c r="G230" i="2"/>
  <c r="H230" i="2" s="1"/>
  <c r="G254" i="2"/>
  <c r="H254" i="2" s="1"/>
  <c r="G207" i="2"/>
  <c r="H207" i="2" s="1"/>
  <c r="G195" i="2"/>
  <c r="H195" i="2" s="1"/>
  <c r="G248" i="2"/>
  <c r="H248" i="2" s="1"/>
  <c r="G211" i="2"/>
  <c r="H211" i="2" s="1"/>
  <c r="G217" i="2"/>
  <c r="H217" i="2" s="1"/>
  <c r="G2" i="2"/>
  <c r="H2" i="2" s="1"/>
  <c r="G208" i="2"/>
  <c r="H208" i="2" s="1"/>
  <c r="G232" i="2"/>
  <c r="H232" i="2" s="1"/>
  <c r="G256" i="2"/>
  <c r="H256" i="2" s="1"/>
  <c r="L122" i="5"/>
  <c r="K122" i="5"/>
  <c r="R5" i="6"/>
  <c r="R7" i="6" s="1"/>
  <c r="R121" i="5"/>
  <c r="AO138" i="5"/>
  <c r="AO137" i="5"/>
  <c r="AP138" i="5"/>
  <c r="AP137" i="5"/>
  <c r="AF138" i="5"/>
  <c r="H138" i="5"/>
  <c r="X138" i="5"/>
  <c r="P123" i="5"/>
  <c r="A181" i="3"/>
  <c r="B181" i="3" s="1"/>
  <c r="I4" i="3"/>
  <c r="I5" i="3" s="1"/>
  <c r="K8" i="6"/>
  <c r="L8" i="6" s="1"/>
  <c r="M8" i="6" s="1"/>
  <c r="N8" i="6" s="1"/>
  <c r="O8" i="6" s="1"/>
  <c r="P8" i="6" s="1"/>
  <c r="J9" i="6" s="1"/>
  <c r="K9" i="6" s="1"/>
  <c r="L9" i="6" s="1"/>
  <c r="M9" i="6" s="1"/>
  <c r="N9" i="6" s="1"/>
  <c r="O9" i="6" s="1"/>
  <c r="P9" i="6" s="1"/>
  <c r="J10" i="6" s="1"/>
  <c r="S7" i="6"/>
  <c r="T7" i="6" s="1"/>
  <c r="U7" i="6" s="1"/>
  <c r="V7" i="6" s="1"/>
  <c r="W7" i="6" s="1"/>
  <c r="X7" i="6" s="1"/>
  <c r="H49" i="2"/>
  <c r="H52" i="2"/>
  <c r="H33" i="2"/>
  <c r="H6" i="2"/>
  <c r="H134" i="2"/>
  <c r="H27" i="2"/>
  <c r="H135" i="2"/>
  <c r="H56" i="2"/>
  <c r="H96" i="2"/>
  <c r="H166" i="2"/>
  <c r="H82" i="2"/>
  <c r="H177" i="2"/>
  <c r="H130" i="2"/>
  <c r="H32" i="2"/>
  <c r="H103" i="2"/>
  <c r="H124" i="2"/>
  <c r="H60" i="2"/>
  <c r="H148" i="2"/>
  <c r="H38" i="2"/>
  <c r="H179" i="2"/>
  <c r="H40" i="2"/>
  <c r="H104" i="2"/>
  <c r="H18" i="2"/>
  <c r="H162" i="2"/>
  <c r="H44" i="2"/>
  <c r="H176" i="2"/>
  <c r="H110" i="2"/>
  <c r="H88" i="2"/>
  <c r="H24" i="2"/>
  <c r="H89" i="2"/>
  <c r="H95" i="2"/>
  <c r="H122" i="2"/>
  <c r="B14" i="6"/>
  <c r="B16" i="6" s="1"/>
  <c r="B8" i="6"/>
  <c r="H174" i="2" l="1"/>
  <c r="H74" i="2"/>
  <c r="I74" i="2" s="1"/>
  <c r="H70" i="2"/>
  <c r="H20" i="2"/>
  <c r="H16" i="2"/>
  <c r="H36" i="2"/>
  <c r="H76" i="2"/>
  <c r="H118" i="2"/>
  <c r="H78" i="2"/>
  <c r="I79" i="2" s="1"/>
  <c r="H47" i="2"/>
  <c r="H17" i="2"/>
  <c r="H50" i="2"/>
  <c r="H72" i="2"/>
  <c r="I72" i="2" s="1"/>
  <c r="H46" i="2"/>
  <c r="I47" i="2" s="1"/>
  <c r="H169" i="2"/>
  <c r="H126" i="2"/>
  <c r="H191" i="2"/>
  <c r="H187" i="2"/>
  <c r="H12" i="2"/>
  <c r="H190" i="2"/>
  <c r="H28" i="2"/>
  <c r="H34" i="2"/>
  <c r="H94" i="2"/>
  <c r="H128" i="2"/>
  <c r="H54" i="2"/>
  <c r="I55" i="2" s="1"/>
  <c r="H178" i="2"/>
  <c r="I179" i="2" s="1"/>
  <c r="H108" i="2"/>
  <c r="I109" i="2" s="1"/>
  <c r="H117" i="2"/>
  <c r="H143" i="2"/>
  <c r="H14" i="2"/>
  <c r="H106" i="2"/>
  <c r="H58" i="2"/>
  <c r="H31" i="2"/>
  <c r="I32" i="2" s="1"/>
  <c r="H9" i="2"/>
  <c r="I10" i="2" s="1"/>
  <c r="H26" i="2"/>
  <c r="H48" i="2"/>
  <c r="H22" i="2"/>
  <c r="I22" i="2" s="1"/>
  <c r="H133" i="2"/>
  <c r="I134" i="2" s="1"/>
  <c r="H156" i="2"/>
  <c r="H136" i="2"/>
  <c r="H131" i="2"/>
  <c r="H183" i="2"/>
  <c r="H80" i="2"/>
  <c r="H55" i="2"/>
  <c r="H10" i="2"/>
  <c r="H141" i="2"/>
  <c r="I142" i="2" s="1"/>
  <c r="H161" i="2"/>
  <c r="H30" i="2"/>
  <c r="H186" i="2"/>
  <c r="A139" i="5" a="1"/>
  <c r="A139" i="5" s="1"/>
  <c r="B139" i="5" s="1" a="1"/>
  <c r="B139" i="5" s="1"/>
  <c r="H189" i="2"/>
  <c r="I189" i="2" s="1"/>
  <c r="H153" i="2"/>
  <c r="H69" i="2"/>
  <c r="H109" i="2"/>
  <c r="H160" i="2"/>
  <c r="H92" i="2"/>
  <c r="H79" i="2"/>
  <c r="F138" i="5" a="1"/>
  <c r="F138" i="5" s="1"/>
  <c r="H73" i="2"/>
  <c r="H45" i="2"/>
  <c r="H67" i="2"/>
  <c r="H53" i="2"/>
  <c r="H25" i="2"/>
  <c r="I26" i="2" s="1"/>
  <c r="H138" i="2"/>
  <c r="H121" i="2"/>
  <c r="H8" i="2"/>
  <c r="H119" i="2"/>
  <c r="H154" i="2"/>
  <c r="H100" i="2"/>
  <c r="I101" i="2" s="1"/>
  <c r="H145" i="2"/>
  <c r="I145" i="2" s="1"/>
  <c r="H127" i="2"/>
  <c r="H99" i="2"/>
  <c r="H168" i="2"/>
  <c r="H112" i="2"/>
  <c r="I113" i="2" s="1"/>
  <c r="H5" i="2"/>
  <c r="I6" i="2" s="1"/>
  <c r="H102" i="2"/>
  <c r="H172" i="2"/>
  <c r="H107" i="2"/>
  <c r="H144" i="2"/>
  <c r="H182" i="2"/>
  <c r="H125" i="2"/>
  <c r="I125" i="2" s="1"/>
  <c r="H149" i="2"/>
  <c r="I149" i="2" s="1"/>
  <c r="H21" i="2"/>
  <c r="H65" i="2"/>
  <c r="H87" i="2"/>
  <c r="H97" i="2"/>
  <c r="I98" i="2" s="1"/>
  <c r="H75" i="2"/>
  <c r="I76" i="2" s="1"/>
  <c r="H150" i="2"/>
  <c r="H147" i="2"/>
  <c r="H132" i="2"/>
  <c r="H165" i="2"/>
  <c r="H7" i="2"/>
  <c r="H51" i="2"/>
  <c r="I51" i="2" s="1"/>
  <c r="H123" i="2"/>
  <c r="I124" i="2" s="1"/>
  <c r="H142" i="2"/>
  <c r="H173" i="2"/>
  <c r="H167" i="2"/>
  <c r="I168" i="2" s="1"/>
  <c r="H43" i="2"/>
  <c r="I44" i="2" s="1"/>
  <c r="H41" i="2"/>
  <c r="H63" i="2"/>
  <c r="H83" i="2"/>
  <c r="H116" i="2"/>
  <c r="H85" i="2"/>
  <c r="I86" i="2" s="1"/>
  <c r="H59" i="2"/>
  <c r="H23" i="2"/>
  <c r="H90" i="2"/>
  <c r="I90" i="2" s="1"/>
  <c r="H152" i="2"/>
  <c r="H175" i="2"/>
  <c r="H113" i="2"/>
  <c r="H180" i="2"/>
  <c r="H98" i="2"/>
  <c r="H163" i="2"/>
  <c r="H157" i="2"/>
  <c r="H137" i="2"/>
  <c r="H39" i="2"/>
  <c r="I39" i="2" s="1"/>
  <c r="H35" i="2"/>
  <c r="H115" i="2"/>
  <c r="I115" i="2" s="1"/>
  <c r="H61" i="2"/>
  <c r="I62" i="2" s="1"/>
  <c r="H129" i="2"/>
  <c r="H120" i="2"/>
  <c r="H140" i="2"/>
  <c r="H77" i="2"/>
  <c r="I77" i="2" s="1"/>
  <c r="H111" i="2"/>
  <c r="I111" i="2" s="1"/>
  <c r="H114" i="2"/>
  <c r="H29" i="2"/>
  <c r="H171" i="2"/>
  <c r="H181" i="2"/>
  <c r="H71" i="2"/>
  <c r="H105" i="2"/>
  <c r="H66" i="2"/>
  <c r="I66" i="2" s="1"/>
  <c r="H93" i="2"/>
  <c r="H86" i="2"/>
  <c r="H151" i="2"/>
  <c r="I151" i="2" s="1"/>
  <c r="H15" i="2"/>
  <c r="I15" i="2" s="1"/>
  <c r="H11" i="2"/>
  <c r="H164" i="2"/>
  <c r="H37" i="2"/>
  <c r="H4" i="2"/>
  <c r="H101" i="2"/>
  <c r="I102" i="2" s="1"/>
  <c r="H81" i="2"/>
  <c r="H170" i="2"/>
  <c r="I170" i="2" s="1"/>
  <c r="H19" i="2"/>
  <c r="I20" i="2" s="1"/>
  <c r="H184" i="2"/>
  <c r="H155" i="2"/>
  <c r="H158" i="2"/>
  <c r="H68" i="2"/>
  <c r="I69" i="2" s="1"/>
  <c r="H42" i="2"/>
  <c r="I43" i="2" s="1"/>
  <c r="H64" i="2"/>
  <c r="H62" i="2"/>
  <c r="H84" i="2"/>
  <c r="H185" i="2"/>
  <c r="I185" i="2" s="1"/>
  <c r="H91" i="2"/>
  <c r="H146" i="2"/>
  <c r="I147" i="2" s="1"/>
  <c r="H13" i="2"/>
  <c r="I14" i="2" s="1"/>
  <c r="H159" i="2"/>
  <c r="H188" i="2"/>
  <c r="H57" i="2"/>
  <c r="I58" i="2" s="1"/>
  <c r="H139" i="2"/>
  <c r="I140" i="2" s="1"/>
  <c r="Y50" i="5"/>
  <c r="Y105" i="5"/>
  <c r="Y86" i="5"/>
  <c r="Y30" i="5"/>
  <c r="Y29" i="5"/>
  <c r="Y70" i="5"/>
  <c r="Y98" i="5"/>
  <c r="Y78" i="5"/>
  <c r="Y112" i="5"/>
  <c r="Y97" i="5"/>
  <c r="Y61" i="5"/>
  <c r="Y88" i="5"/>
  <c r="Y49" i="5"/>
  <c r="Y72" i="5"/>
  <c r="Y77" i="5"/>
  <c r="Y83" i="5"/>
  <c r="Y108" i="5"/>
  <c r="Y39" i="5"/>
  <c r="Y85" i="5"/>
  <c r="Y51" i="5"/>
  <c r="Y68" i="5"/>
  <c r="Y66" i="5"/>
  <c r="Y34" i="5"/>
  <c r="Y74" i="5"/>
  <c r="Y110" i="5"/>
  <c r="Y114" i="5"/>
  <c r="Y90" i="5"/>
  <c r="Y54" i="5"/>
  <c r="Y91" i="5"/>
  <c r="Y102" i="5"/>
  <c r="Y65" i="5"/>
  <c r="Y63" i="5"/>
  <c r="Y57" i="5"/>
  <c r="Y82" i="5"/>
  <c r="Y94" i="5"/>
  <c r="Y113" i="5"/>
  <c r="Y116" i="5"/>
  <c r="Y59" i="5"/>
  <c r="Y79" i="5"/>
  <c r="Y42" i="5"/>
  <c r="Y36" i="5"/>
  <c r="Y60" i="5"/>
  <c r="Y55" i="5"/>
  <c r="Y58" i="5"/>
  <c r="Y75" i="5"/>
  <c r="Y84" i="5"/>
  <c r="Y73" i="5"/>
  <c r="Y107" i="5"/>
  <c r="Y44" i="5"/>
  <c r="Y32" i="5"/>
  <c r="Y81" i="5"/>
  <c r="Y67" i="5"/>
  <c r="Y117" i="5"/>
  <c r="Y52" i="5"/>
  <c r="Y64" i="5"/>
  <c r="Y109" i="5"/>
  <c r="Y76" i="5"/>
  <c r="Y93" i="5"/>
  <c r="Y103" i="5"/>
  <c r="Y47" i="5"/>
  <c r="Y48" i="5"/>
  <c r="Y111" i="5"/>
  <c r="Y69" i="5"/>
  <c r="Y92" i="5"/>
  <c r="Y33" i="5"/>
  <c r="Y53" i="5"/>
  <c r="Y46" i="5"/>
  <c r="Y104" i="5"/>
  <c r="Y99" i="5"/>
  <c r="Y71" i="5"/>
  <c r="Y80" i="5"/>
  <c r="Y37" i="5"/>
  <c r="Y89" i="5"/>
  <c r="Y87" i="5"/>
  <c r="Y95" i="5"/>
  <c r="Y100" i="5"/>
  <c r="Y43" i="5"/>
  <c r="Y45" i="5"/>
  <c r="Y41" i="5"/>
  <c r="Y115" i="5"/>
  <c r="Y106" i="5"/>
  <c r="Y101" i="5"/>
  <c r="Y28" i="5"/>
  <c r="Y38" i="5"/>
  <c r="Y62" i="5"/>
  <c r="Y31" i="5"/>
  <c r="Y40" i="5"/>
  <c r="Y56" i="5"/>
  <c r="Y35" i="5"/>
  <c r="I256" i="2"/>
  <c r="I253" i="2"/>
  <c r="I251" i="2"/>
  <c r="I239" i="2"/>
  <c r="I221" i="2"/>
  <c r="I235" i="2"/>
  <c r="I209" i="2"/>
  <c r="I227" i="2"/>
  <c r="I228" i="2"/>
  <c r="I194" i="2"/>
  <c r="I232" i="2"/>
  <c r="I238" i="2"/>
  <c r="I202" i="2"/>
  <c r="I203" i="2"/>
  <c r="I211" i="2"/>
  <c r="I219" i="2"/>
  <c r="I201" i="2"/>
  <c r="I200" i="2"/>
  <c r="I249" i="2"/>
  <c r="I248" i="2"/>
  <c r="I243" i="2"/>
  <c r="I244" i="2"/>
  <c r="I196" i="2"/>
  <c r="I217" i="2"/>
  <c r="I218" i="2"/>
  <c r="I215" i="2"/>
  <c r="I216" i="2"/>
  <c r="I245" i="2"/>
  <c r="I195" i="2"/>
  <c r="I210" i="2"/>
  <c r="I240" i="2"/>
  <c r="I241" i="2"/>
  <c r="I247" i="2"/>
  <c r="I246" i="2"/>
  <c r="I220" i="2"/>
  <c r="I242" i="2"/>
  <c r="I199" i="2"/>
  <c r="I223" i="2"/>
  <c r="I254" i="2"/>
  <c r="I255" i="2"/>
  <c r="I205" i="2"/>
  <c r="I197" i="2"/>
  <c r="I198" i="2"/>
  <c r="I250" i="2"/>
  <c r="I234" i="2"/>
  <c r="I226" i="2"/>
  <c r="I231" i="2"/>
  <c r="I206" i="2"/>
  <c r="I212" i="2"/>
  <c r="I213" i="2"/>
  <c r="I193" i="2"/>
  <c r="I229" i="2"/>
  <c r="I230" i="2"/>
  <c r="I208" i="2"/>
  <c r="I207" i="2"/>
  <c r="I225" i="2"/>
  <c r="I224" i="2"/>
  <c r="I233" i="2"/>
  <c r="I214" i="2"/>
  <c r="I222" i="2"/>
  <c r="I236" i="2"/>
  <c r="I237" i="2"/>
  <c r="I252" i="2"/>
  <c r="I192" i="2"/>
  <c r="V138" i="5"/>
  <c r="V137" i="5"/>
  <c r="AB138" i="5"/>
  <c r="AB137" i="5"/>
  <c r="I2" i="2"/>
  <c r="R123" i="5"/>
  <c r="AQ137" i="5"/>
  <c r="AQ138" i="5"/>
  <c r="Z138" i="5"/>
  <c r="AK138" i="5"/>
  <c r="AL138" i="5"/>
  <c r="AM138" i="5"/>
  <c r="AN138" i="5"/>
  <c r="I190" i="2"/>
  <c r="I174" i="2"/>
  <c r="I4" i="2"/>
  <c r="I3" i="2"/>
  <c r="I17" i="2"/>
  <c r="I186" i="2"/>
  <c r="A183" i="3"/>
  <c r="B183" i="3" s="1"/>
  <c r="C16" i="6"/>
  <c r="D16" i="6" s="1"/>
  <c r="E16" i="6" s="1"/>
  <c r="F16" i="6" s="1"/>
  <c r="G16" i="6" s="1"/>
  <c r="H16" i="6" s="1"/>
  <c r="I45" i="2"/>
  <c r="I161" i="2"/>
  <c r="I30" i="2"/>
  <c r="I85" i="2"/>
  <c r="I176" i="2"/>
  <c r="I112" i="2"/>
  <c r="I27" i="2"/>
  <c r="I136" i="2"/>
  <c r="I73" i="2"/>
  <c r="I75" i="2"/>
  <c r="I164" i="2"/>
  <c r="I128" i="2"/>
  <c r="I106" i="2"/>
  <c r="I81" i="2"/>
  <c r="I57" i="2"/>
  <c r="I56" i="2"/>
  <c r="I173" i="2"/>
  <c r="I28" i="2"/>
  <c r="I188" i="2"/>
  <c r="I40" i="2"/>
  <c r="I36" i="2"/>
  <c r="I12" i="2"/>
  <c r="I130" i="2"/>
  <c r="I156" i="2"/>
  <c r="I94" i="2"/>
  <c r="I104" i="2"/>
  <c r="I183" i="2"/>
  <c r="I65" i="2"/>
  <c r="I158" i="2"/>
  <c r="I42" i="2"/>
  <c r="I137" i="2"/>
  <c r="I99" i="2"/>
  <c r="I33" i="2"/>
  <c r="I88" i="2"/>
  <c r="I153" i="2"/>
  <c r="I38" i="2"/>
  <c r="I171" i="2"/>
  <c r="I83" i="2"/>
  <c r="I7" i="2"/>
  <c r="I59" i="2"/>
  <c r="I24" i="2"/>
  <c r="I71" i="2"/>
  <c r="I48" i="2"/>
  <c r="I144" i="2"/>
  <c r="I150" i="2"/>
  <c r="I121" i="2"/>
  <c r="I23" i="2"/>
  <c r="I157" i="2"/>
  <c r="I41" i="2"/>
  <c r="I117" i="2"/>
  <c r="I119" i="2"/>
  <c r="I160" i="2"/>
  <c r="I166" i="2"/>
  <c r="I184" i="2"/>
  <c r="I127" i="2"/>
  <c r="I5" i="2"/>
  <c r="I107" i="2"/>
  <c r="I95" i="2"/>
  <c r="I187" i="2"/>
  <c r="I154" i="2"/>
  <c r="I118" i="2"/>
  <c r="I159" i="2"/>
  <c r="I21" i="2"/>
  <c r="I46" i="2"/>
  <c r="I87" i="2"/>
  <c r="I18" i="2"/>
  <c r="I191" i="2"/>
  <c r="I29" i="2"/>
  <c r="I120" i="2"/>
  <c r="I141" i="2"/>
  <c r="I53" i="2"/>
  <c r="I37" i="2"/>
  <c r="I35" i="2"/>
  <c r="I105" i="2"/>
  <c r="I70" i="2"/>
  <c r="I180" i="2"/>
  <c r="I49" i="2"/>
  <c r="I143" i="2"/>
  <c r="I122" i="2"/>
  <c r="I138" i="2"/>
  <c r="I110" i="2"/>
  <c r="I165" i="2"/>
  <c r="I103" i="2"/>
  <c r="I129" i="2"/>
  <c r="I80" i="2"/>
  <c r="I93" i="2"/>
  <c r="I92" i="2"/>
  <c r="I177" i="2"/>
  <c r="I13" i="2"/>
  <c r="I131" i="2"/>
  <c r="I96" i="2"/>
  <c r="I54" i="2"/>
  <c r="I126" i="2"/>
  <c r="I63" i="2"/>
  <c r="I82" i="2"/>
  <c r="I25" i="2"/>
  <c r="I175" i="2"/>
  <c r="I169" i="2"/>
  <c r="I9" i="2"/>
  <c r="I162" i="2"/>
  <c r="I135" i="2"/>
  <c r="I34" i="2"/>
  <c r="I8" i="2"/>
  <c r="I182" i="2"/>
  <c r="I89" i="2"/>
  <c r="I163" i="2"/>
  <c r="I132" i="2"/>
  <c r="I64" i="2"/>
  <c r="I148" i="2"/>
  <c r="I172" i="2"/>
  <c r="I84" i="2"/>
  <c r="I60" i="2"/>
  <c r="I133" i="2"/>
  <c r="I181" i="2"/>
  <c r="I155" i="2"/>
  <c r="I50" i="2"/>
  <c r="I114" i="2"/>
  <c r="I11" i="2"/>
  <c r="A184" i="3"/>
  <c r="B184" i="3" s="1"/>
  <c r="I6" i="3"/>
  <c r="R8" i="6"/>
  <c r="C8" i="6"/>
  <c r="D8" i="6" s="1"/>
  <c r="E8" i="6" s="1"/>
  <c r="F8" i="6" s="1"/>
  <c r="G8" i="6" s="1"/>
  <c r="H8" i="6" s="1"/>
  <c r="B9" i="6" s="1"/>
  <c r="J14" i="6"/>
  <c r="J16" i="6" s="1"/>
  <c r="K10" i="6"/>
  <c r="L10" i="6" s="1"/>
  <c r="M10" i="6" s="1"/>
  <c r="N10" i="6" s="1"/>
  <c r="O10" i="6" s="1"/>
  <c r="P10" i="6" s="1"/>
  <c r="J11" i="6" s="1"/>
  <c r="I139" i="2" l="1"/>
  <c r="I123" i="2"/>
  <c r="I68" i="2"/>
  <c r="I61" i="2"/>
  <c r="I100" i="2"/>
  <c r="I52" i="2"/>
  <c r="F139" i="5" a="1"/>
  <c r="F139" i="5" s="1"/>
  <c r="I167" i="2"/>
  <c r="I31" i="2"/>
  <c r="I146" i="2"/>
  <c r="I108" i="2"/>
  <c r="I152" i="2"/>
  <c r="I97" i="2"/>
  <c r="I19" i="2"/>
  <c r="I91" i="2"/>
  <c r="I67" i="2"/>
  <c r="I78" i="2"/>
  <c r="I178" i="2"/>
  <c r="I16" i="2"/>
  <c r="I116" i="2"/>
  <c r="A140" i="5" a="1"/>
  <c r="A140" i="5" s="1"/>
  <c r="F140" i="5" s="1" a="1"/>
  <c r="F140" i="5" s="1"/>
  <c r="Z61" i="5"/>
  <c r="AA61" i="5" s="1"/>
  <c r="Z71" i="5"/>
  <c r="AA71" i="5" s="1"/>
  <c r="Z75" i="5"/>
  <c r="AA75" i="5" s="1"/>
  <c r="Z99" i="5"/>
  <c r="AA99" i="5" s="1"/>
  <c r="Z77" i="5"/>
  <c r="AA77" i="5" s="1"/>
  <c r="Z74" i="5"/>
  <c r="AA74" i="5" s="1"/>
  <c r="Z82" i="5"/>
  <c r="AA82" i="5" s="1"/>
  <c r="Z102" i="5"/>
  <c r="AA102" i="5" s="1"/>
  <c r="Z104" i="5"/>
  <c r="AA104" i="5" s="1"/>
  <c r="Z95" i="5"/>
  <c r="AA95" i="5" s="1"/>
  <c r="Z100" i="5"/>
  <c r="AA100" i="5" s="1"/>
  <c r="Z113" i="5"/>
  <c r="AA113" i="5" s="1"/>
  <c r="Z79" i="5"/>
  <c r="AA79" i="5" s="1"/>
  <c r="Z92" i="5"/>
  <c r="AA92" i="5" s="1"/>
  <c r="Z98" i="5"/>
  <c r="AA98" i="5" s="1"/>
  <c r="Z94" i="5"/>
  <c r="AA94" i="5" s="1"/>
  <c r="Z106" i="5"/>
  <c r="AA106" i="5" s="1"/>
  <c r="Z117" i="5"/>
  <c r="AA117" i="5" s="1"/>
  <c r="Z93" i="5"/>
  <c r="AA93" i="5" s="1"/>
  <c r="Z101" i="5"/>
  <c r="AA101" i="5" s="1"/>
  <c r="Z78" i="5"/>
  <c r="AA78" i="5" s="1"/>
  <c r="Z73" i="5"/>
  <c r="AA73" i="5" s="1"/>
  <c r="Z109" i="5"/>
  <c r="AA109" i="5" s="1"/>
  <c r="Z114" i="5"/>
  <c r="AA114" i="5" s="1"/>
  <c r="Z76" i="5"/>
  <c r="AA76" i="5" s="1"/>
  <c r="Z72" i="5"/>
  <c r="AA72" i="5" s="1"/>
  <c r="Z80" i="5"/>
  <c r="AA80" i="5" s="1"/>
  <c r="Z103" i="5"/>
  <c r="AA103" i="5" s="1"/>
  <c r="Z107" i="5"/>
  <c r="AA107" i="5" s="1"/>
  <c r="Z116" i="5"/>
  <c r="AA116" i="5" s="1"/>
  <c r="Z81" i="5"/>
  <c r="AA81" i="5" s="1"/>
  <c r="Z83" i="5"/>
  <c r="AA83" i="5" s="1"/>
  <c r="Z97" i="5"/>
  <c r="AA97" i="5" s="1"/>
  <c r="Z84" i="5"/>
  <c r="AA84" i="5" s="1"/>
  <c r="Z85" i="5"/>
  <c r="AA85" i="5" s="1"/>
  <c r="Z110" i="5"/>
  <c r="AA110" i="5" s="1"/>
  <c r="Z91" i="5"/>
  <c r="AA91" i="5" s="1"/>
  <c r="Z86" i="5"/>
  <c r="AA86" i="5" s="1"/>
  <c r="Z112" i="5"/>
  <c r="AA112" i="5" s="1"/>
  <c r="Z105" i="5"/>
  <c r="AA105" i="5" s="1"/>
  <c r="Z108" i="5"/>
  <c r="AA108" i="5" s="1"/>
  <c r="Z87" i="5"/>
  <c r="AA87" i="5" s="1"/>
  <c r="Z89" i="5"/>
  <c r="AA89" i="5" s="1"/>
  <c r="Z88" i="5"/>
  <c r="AA88" i="5" s="1"/>
  <c r="Z90" i="5"/>
  <c r="AA90" i="5" s="1"/>
  <c r="Z115" i="5"/>
  <c r="AA115" i="5" s="1"/>
  <c r="Z96" i="5"/>
  <c r="AA96" i="5" s="1"/>
  <c r="Z111" i="5"/>
  <c r="AA111" i="5" s="1"/>
  <c r="Z41" i="5"/>
  <c r="AA41" i="5" s="1"/>
  <c r="Z58" i="5"/>
  <c r="AA58" i="5" s="1"/>
  <c r="Z51" i="5"/>
  <c r="AA51" i="5" s="1"/>
  <c r="Z45" i="5"/>
  <c r="AA45" i="5" s="1"/>
  <c r="Z37" i="5"/>
  <c r="AA37" i="5" s="1"/>
  <c r="Z35" i="5"/>
  <c r="AA35" i="5" s="1"/>
  <c r="Z31" i="5"/>
  <c r="AA31" i="5" s="1"/>
  <c r="Z66" i="5"/>
  <c r="AA66" i="5" s="1"/>
  <c r="Z69" i="5"/>
  <c r="AA69" i="5" s="1"/>
  <c r="Z32" i="5"/>
  <c r="AA32" i="5" s="1"/>
  <c r="Z30" i="5"/>
  <c r="AA30" i="5" s="1"/>
  <c r="Z57" i="5"/>
  <c r="AA57" i="5" s="1"/>
  <c r="Z49" i="5"/>
  <c r="AA49" i="5" s="1"/>
  <c r="Z68" i="5"/>
  <c r="AA68" i="5" s="1"/>
  <c r="Z39" i="5"/>
  <c r="AA39" i="5" s="1"/>
  <c r="Z52" i="5"/>
  <c r="AA52" i="5" s="1"/>
  <c r="Z34" i="5"/>
  <c r="AA34" i="5" s="1"/>
  <c r="Z33" i="5"/>
  <c r="AA33" i="5" s="1"/>
  <c r="Z56" i="5"/>
  <c r="AA56" i="5" s="1"/>
  <c r="Z42" i="5"/>
  <c r="AA42" i="5" s="1"/>
  <c r="Z46" i="5"/>
  <c r="AA46" i="5" s="1"/>
  <c r="Z50" i="5"/>
  <c r="AA50" i="5" s="1"/>
  <c r="Z55" i="5"/>
  <c r="AA55" i="5" s="1"/>
  <c r="Z36" i="5"/>
  <c r="AA36" i="5" s="1"/>
  <c r="Z60" i="5"/>
  <c r="AA60" i="5" s="1"/>
  <c r="Z40" i="5"/>
  <c r="AA40" i="5" s="1"/>
  <c r="Z65" i="5"/>
  <c r="AA65" i="5" s="1"/>
  <c r="Z43" i="5"/>
  <c r="AA43" i="5" s="1"/>
  <c r="Z62" i="5"/>
  <c r="AA62" i="5" s="1"/>
  <c r="Z29" i="5"/>
  <c r="AA29" i="5" s="1"/>
  <c r="Z70" i="5"/>
  <c r="AA70" i="5" s="1"/>
  <c r="Z54" i="5"/>
  <c r="AA54" i="5" s="1"/>
  <c r="Z44" i="5"/>
  <c r="AA44" i="5" s="1"/>
  <c r="Z67" i="5"/>
  <c r="AA67" i="5" s="1"/>
  <c r="Z47" i="5"/>
  <c r="AA47" i="5" s="1"/>
  <c r="Z64" i="5"/>
  <c r="AA64" i="5" s="1"/>
  <c r="Z59" i="5"/>
  <c r="AA59" i="5" s="1"/>
  <c r="Z28" i="5"/>
  <c r="Z63" i="5"/>
  <c r="AA63" i="5" s="1"/>
  <c r="Z38" i="5"/>
  <c r="AA38" i="5" s="1"/>
  <c r="Z48" i="5"/>
  <c r="AA48" i="5" s="1"/>
  <c r="Z53" i="5"/>
  <c r="AA53" i="5" s="1"/>
  <c r="AG138" i="5"/>
  <c r="AH138" i="5"/>
  <c r="AI138" i="5"/>
  <c r="AJ138" i="5"/>
  <c r="K16" i="6"/>
  <c r="L16" i="6" s="1"/>
  <c r="M16" i="6" s="1"/>
  <c r="N16" i="6" s="1"/>
  <c r="O16" i="6" s="1"/>
  <c r="P16" i="6" s="1"/>
  <c r="A185" i="3"/>
  <c r="B185" i="3" s="1"/>
  <c r="I7" i="3"/>
  <c r="S8" i="6"/>
  <c r="T8" i="6" s="1"/>
  <c r="U8" i="6" s="1"/>
  <c r="V8" i="6" s="1"/>
  <c r="W8" i="6" s="1"/>
  <c r="X8" i="6" s="1"/>
  <c r="R9" i="6" s="1"/>
  <c r="R14" i="6"/>
  <c r="R16" i="6" s="1"/>
  <c r="K11" i="6"/>
  <c r="L11" i="6" s="1"/>
  <c r="M11" i="6" s="1"/>
  <c r="N11" i="6" s="1"/>
  <c r="O11" i="6" s="1"/>
  <c r="P11" i="6" s="1"/>
  <c r="J12" i="6" s="1"/>
  <c r="B17" i="6"/>
  <c r="C9" i="6"/>
  <c r="D9" i="6" s="1"/>
  <c r="E9" i="6" s="1"/>
  <c r="F9" i="6" s="1"/>
  <c r="G9" i="6" s="1"/>
  <c r="H9" i="6" s="1"/>
  <c r="B10" i="6" s="1"/>
  <c r="A141" i="5" l="1" a="1"/>
  <c r="A141" i="5" s="1"/>
  <c r="A142" i="5" s="1" a="1"/>
  <c r="A142" i="5" s="1"/>
  <c r="B142" i="5" s="1" a="1"/>
  <c r="B142" i="5" s="1"/>
  <c r="B140" i="5" a="1"/>
  <c r="B140" i="5" s="1"/>
  <c r="AA28" i="5"/>
  <c r="AB28" i="5" s="1"/>
  <c r="AB29" i="5" s="1"/>
  <c r="S16" i="6"/>
  <c r="T16" i="6" s="1"/>
  <c r="U16" i="6" s="1"/>
  <c r="V16" i="6" s="1"/>
  <c r="W16" i="6" s="1"/>
  <c r="X16" i="6" s="1"/>
  <c r="A186" i="3"/>
  <c r="B186" i="3" s="1"/>
  <c r="I8" i="3"/>
  <c r="K12" i="6"/>
  <c r="L12" i="6" s="1"/>
  <c r="M12" i="6" s="1"/>
  <c r="N12" i="6" s="1"/>
  <c r="O12" i="6" s="1"/>
  <c r="P12" i="6" s="1"/>
  <c r="C17" i="6"/>
  <c r="D17" i="6" s="1"/>
  <c r="E17" i="6" s="1"/>
  <c r="F17" i="6" s="1"/>
  <c r="G17" i="6" s="1"/>
  <c r="H17" i="6" s="1"/>
  <c r="B18" i="6" s="1"/>
  <c r="B23" i="6"/>
  <c r="B25" i="6" s="1"/>
  <c r="J17" i="6"/>
  <c r="S9" i="6"/>
  <c r="T9" i="6" s="1"/>
  <c r="U9" i="6" s="1"/>
  <c r="V9" i="6" s="1"/>
  <c r="W9" i="6" s="1"/>
  <c r="X9" i="6" s="1"/>
  <c r="R10" i="6" s="1"/>
  <c r="C10" i="6"/>
  <c r="D10" i="6" s="1"/>
  <c r="E10" i="6" s="1"/>
  <c r="F10" i="6" s="1"/>
  <c r="G10" i="6" s="1"/>
  <c r="H10" i="6" s="1"/>
  <c r="B11" i="6" s="1"/>
  <c r="F142" i="5" l="1" a="1"/>
  <c r="F142" i="5" s="1"/>
  <c r="F141" i="5" a="1"/>
  <c r="F141" i="5" s="1"/>
  <c r="B141" i="5" a="1"/>
  <c r="B141" i="5" s="1"/>
  <c r="A143" i="5" a="1"/>
  <c r="A143" i="5" s="1"/>
  <c r="A144" i="5" s="1" a="1"/>
  <c r="A144" i="5" s="1"/>
  <c r="F144" i="5" s="1" a="1"/>
  <c r="F144" i="5" s="1"/>
  <c r="AC28" i="5"/>
  <c r="C25" i="6"/>
  <c r="D25" i="6" s="1"/>
  <c r="E25" i="6" s="1"/>
  <c r="F25" i="6" s="1"/>
  <c r="G25" i="6" s="1"/>
  <c r="H25" i="6" s="1"/>
  <c r="A187" i="3"/>
  <c r="B187" i="3" s="1"/>
  <c r="I9" i="3"/>
  <c r="C11" i="6"/>
  <c r="D11" i="6" s="1"/>
  <c r="E11" i="6" s="1"/>
  <c r="F11" i="6" s="1"/>
  <c r="G11" i="6" s="1"/>
  <c r="H11" i="6" s="1"/>
  <c r="B12" i="6" s="1"/>
  <c r="C18" i="6"/>
  <c r="D18" i="6" s="1"/>
  <c r="E18" i="6" s="1"/>
  <c r="F18" i="6" s="1"/>
  <c r="G18" i="6" s="1"/>
  <c r="H18" i="6" s="1"/>
  <c r="B19" i="6" s="1"/>
  <c r="K17" i="6"/>
  <c r="L17" i="6" s="1"/>
  <c r="M17" i="6" s="1"/>
  <c r="N17" i="6" s="1"/>
  <c r="O17" i="6" s="1"/>
  <c r="P17" i="6" s="1"/>
  <c r="J18" i="6" s="1"/>
  <c r="J23" i="6"/>
  <c r="J25" i="6" s="1"/>
  <c r="R17" i="6"/>
  <c r="S10" i="6"/>
  <c r="T10" i="6" s="1"/>
  <c r="U10" i="6" s="1"/>
  <c r="V10" i="6" s="1"/>
  <c r="W10" i="6" s="1"/>
  <c r="X10" i="6" s="1"/>
  <c r="R11" i="6" s="1"/>
  <c r="AB30" i="5"/>
  <c r="AC29" i="5"/>
  <c r="B144" i="5" l="1" a="1"/>
  <c r="B144" i="5" s="1"/>
  <c r="B143" i="5" a="1"/>
  <c r="B143" i="5" s="1"/>
  <c r="A145" i="5" a="1"/>
  <c r="A145" i="5" s="1"/>
  <c r="A146" i="5" s="1" a="1"/>
  <c r="A146" i="5" s="1"/>
  <c r="A147" i="5" s="1" a="1"/>
  <c r="A147" i="5" s="1"/>
  <c r="F147" i="5" s="1" a="1"/>
  <c r="F147" i="5" s="1"/>
  <c r="F143" i="5" a="1"/>
  <c r="F143" i="5" s="1"/>
  <c r="K25" i="6"/>
  <c r="L25" i="6" s="1"/>
  <c r="M25" i="6" s="1"/>
  <c r="N25" i="6" s="1"/>
  <c r="O25" i="6" s="1"/>
  <c r="P25" i="6" s="1"/>
  <c r="A188" i="3"/>
  <c r="B188" i="3" s="1"/>
  <c r="I10" i="3"/>
  <c r="R23" i="6"/>
  <c r="R25" i="6" s="1"/>
  <c r="S17" i="6"/>
  <c r="T17" i="6" s="1"/>
  <c r="U17" i="6" s="1"/>
  <c r="V17" i="6" s="1"/>
  <c r="W17" i="6" s="1"/>
  <c r="X17" i="6" s="1"/>
  <c r="R18" i="6" s="1"/>
  <c r="B26" i="6"/>
  <c r="K18" i="6"/>
  <c r="L18" i="6" s="1"/>
  <c r="M18" i="6" s="1"/>
  <c r="N18" i="6" s="1"/>
  <c r="O18" i="6" s="1"/>
  <c r="P18" i="6" s="1"/>
  <c r="J19" i="6" s="1"/>
  <c r="C19" i="6"/>
  <c r="D19" i="6" s="1"/>
  <c r="E19" i="6" s="1"/>
  <c r="F19" i="6" s="1"/>
  <c r="G19" i="6" s="1"/>
  <c r="H19" i="6" s="1"/>
  <c r="B20" i="6" s="1"/>
  <c r="S11" i="6"/>
  <c r="T11" i="6" s="1"/>
  <c r="U11" i="6" s="1"/>
  <c r="V11" i="6" s="1"/>
  <c r="W11" i="6" s="1"/>
  <c r="X11" i="6" s="1"/>
  <c r="R12" i="6" s="1"/>
  <c r="C12" i="6"/>
  <c r="D12" i="6" s="1"/>
  <c r="E12" i="6" s="1"/>
  <c r="F12" i="6" s="1"/>
  <c r="G12" i="6" s="1"/>
  <c r="H12" i="6" s="1"/>
  <c r="AB31" i="5"/>
  <c r="AC30" i="5"/>
  <c r="A148" i="5" l="1" a="1"/>
  <c r="A148" i="5" s="1"/>
  <c r="A149" i="5" s="1" a="1"/>
  <c r="A149" i="5" s="1"/>
  <c r="B147" i="5" a="1"/>
  <c r="B147" i="5" s="1"/>
  <c r="B146" i="5" a="1"/>
  <c r="B146" i="5" s="1"/>
  <c r="B145" i="5" a="1"/>
  <c r="B145" i="5" s="1"/>
  <c r="F146" i="5" a="1"/>
  <c r="F146" i="5" s="1"/>
  <c r="F145" i="5" a="1"/>
  <c r="F145" i="5" s="1"/>
  <c r="S25" i="6"/>
  <c r="T25" i="6" s="1"/>
  <c r="U25" i="6" s="1"/>
  <c r="V25" i="6" s="1"/>
  <c r="W25" i="6" s="1"/>
  <c r="X25" i="6" s="1"/>
  <c r="A189" i="3"/>
  <c r="B189" i="3" s="1"/>
  <c r="I11" i="3"/>
  <c r="C20" i="6"/>
  <c r="D20" i="6" s="1"/>
  <c r="E20" i="6" s="1"/>
  <c r="F20" i="6" s="1"/>
  <c r="G20" i="6" s="1"/>
  <c r="H20" i="6" s="1"/>
  <c r="B21" i="6" s="1"/>
  <c r="K19" i="6"/>
  <c r="L19" i="6" s="1"/>
  <c r="M19" i="6" s="1"/>
  <c r="N19" i="6" s="1"/>
  <c r="O19" i="6" s="1"/>
  <c r="P19" i="6" s="1"/>
  <c r="J20" i="6" s="1"/>
  <c r="C26" i="6"/>
  <c r="D26" i="6" s="1"/>
  <c r="E26" i="6" s="1"/>
  <c r="F26" i="6" s="1"/>
  <c r="G26" i="6" s="1"/>
  <c r="H26" i="6" s="1"/>
  <c r="B27" i="6" s="1"/>
  <c r="S18" i="6"/>
  <c r="T18" i="6" s="1"/>
  <c r="U18" i="6" s="1"/>
  <c r="V18" i="6" s="1"/>
  <c r="W18" i="6" s="1"/>
  <c r="X18" i="6" s="1"/>
  <c r="R19" i="6" s="1"/>
  <c r="J26" i="6"/>
  <c r="S12" i="6"/>
  <c r="T12" i="6" s="1"/>
  <c r="U12" i="6" s="1"/>
  <c r="V12" i="6" s="1"/>
  <c r="W12" i="6" s="1"/>
  <c r="X12" i="6" s="1"/>
  <c r="B32" i="6"/>
  <c r="B34" i="6" s="1"/>
  <c r="AB32" i="5"/>
  <c r="AC31" i="5"/>
  <c r="F148" i="5" l="1" a="1"/>
  <c r="F148" i="5" s="1"/>
  <c r="B148" i="5" a="1"/>
  <c r="B148" i="5" s="1"/>
  <c r="F149" i="5" a="1"/>
  <c r="F149" i="5" s="1"/>
  <c r="B149" i="5" a="1"/>
  <c r="B149" i="5" s="1"/>
  <c r="A150" i="5" a="1"/>
  <c r="A150" i="5" s="1"/>
  <c r="C34" i="6"/>
  <c r="D34" i="6" s="1"/>
  <c r="E34" i="6" s="1"/>
  <c r="F34" i="6" s="1"/>
  <c r="G34" i="6" s="1"/>
  <c r="H34" i="6" s="1"/>
  <c r="A190" i="3"/>
  <c r="B190" i="3" s="1"/>
  <c r="I12" i="3"/>
  <c r="S19" i="6"/>
  <c r="T19" i="6" s="1"/>
  <c r="U19" i="6" s="1"/>
  <c r="V19" i="6" s="1"/>
  <c r="W19" i="6" s="1"/>
  <c r="X19" i="6" s="1"/>
  <c r="R20" i="6" s="1"/>
  <c r="C27" i="6"/>
  <c r="D27" i="6" s="1"/>
  <c r="E27" i="6" s="1"/>
  <c r="F27" i="6" s="1"/>
  <c r="G27" i="6" s="1"/>
  <c r="H27" i="6" s="1"/>
  <c r="B28" i="6" s="1"/>
  <c r="J32" i="6"/>
  <c r="J34" i="6" s="1"/>
  <c r="R26" i="6"/>
  <c r="K20" i="6"/>
  <c r="L20" i="6" s="1"/>
  <c r="M20" i="6" s="1"/>
  <c r="N20" i="6" s="1"/>
  <c r="O20" i="6" s="1"/>
  <c r="P20" i="6" s="1"/>
  <c r="J21" i="6" s="1"/>
  <c r="C21" i="6"/>
  <c r="D21" i="6" s="1"/>
  <c r="E21" i="6" s="1"/>
  <c r="F21" i="6" s="1"/>
  <c r="G21" i="6" s="1"/>
  <c r="H21" i="6" s="1"/>
  <c r="K26" i="6"/>
  <c r="L26" i="6" s="1"/>
  <c r="M26" i="6" s="1"/>
  <c r="N26" i="6" s="1"/>
  <c r="O26" i="6" s="1"/>
  <c r="P26" i="6" s="1"/>
  <c r="J27" i="6" s="1"/>
  <c r="AB33" i="5"/>
  <c r="AC32" i="5"/>
  <c r="K28" i="5" l="1"/>
  <c r="J28" i="5" s="1"/>
  <c r="F150" i="5" a="1"/>
  <c r="F150" i="5" s="1"/>
  <c r="B150" i="5" a="1"/>
  <c r="B150" i="5" s="1"/>
  <c r="A151" i="5" a="1"/>
  <c r="A151" i="5" s="1"/>
  <c r="K34" i="6"/>
  <c r="L34" i="6" s="1"/>
  <c r="M34" i="6" s="1"/>
  <c r="N34" i="6" s="1"/>
  <c r="O34" i="6" s="1"/>
  <c r="P34" i="6" s="1"/>
  <c r="A191" i="3"/>
  <c r="B191" i="3" s="1"/>
  <c r="I13" i="3"/>
  <c r="K21" i="6"/>
  <c r="L21" i="6" s="1"/>
  <c r="M21" i="6" s="1"/>
  <c r="N21" i="6" s="1"/>
  <c r="O21" i="6" s="1"/>
  <c r="P21" i="6" s="1"/>
  <c r="S26" i="6"/>
  <c r="T26" i="6" s="1"/>
  <c r="U26" i="6" s="1"/>
  <c r="V26" i="6" s="1"/>
  <c r="W26" i="6" s="1"/>
  <c r="X26" i="6" s="1"/>
  <c r="R27" i="6" s="1"/>
  <c r="B35" i="6"/>
  <c r="R32" i="6"/>
  <c r="C28" i="6"/>
  <c r="D28" i="6" s="1"/>
  <c r="E28" i="6" s="1"/>
  <c r="F28" i="6" s="1"/>
  <c r="G28" i="6" s="1"/>
  <c r="H28" i="6" s="1"/>
  <c r="B29" i="6" s="1"/>
  <c r="K27" i="6"/>
  <c r="L27" i="6" s="1"/>
  <c r="M27" i="6" s="1"/>
  <c r="N27" i="6" s="1"/>
  <c r="O27" i="6" s="1"/>
  <c r="P27" i="6" s="1"/>
  <c r="J28" i="6" s="1"/>
  <c r="S20" i="6"/>
  <c r="T20" i="6" s="1"/>
  <c r="U20" i="6" s="1"/>
  <c r="V20" i="6" s="1"/>
  <c r="W20" i="6" s="1"/>
  <c r="X20" i="6" s="1"/>
  <c r="R21" i="6" s="1"/>
  <c r="AB34" i="5"/>
  <c r="AC33" i="5"/>
  <c r="K29" i="5" l="1"/>
  <c r="J29" i="5" s="1"/>
  <c r="AF28" i="5"/>
  <c r="AG28" i="5" s="1"/>
  <c r="AH28" i="5" s="1"/>
  <c r="F151" i="5" a="1"/>
  <c r="F151" i="5" s="1"/>
  <c r="B151" i="5" a="1"/>
  <c r="B151" i="5" s="1"/>
  <c r="A152" i="5" a="1"/>
  <c r="A152" i="5" s="1"/>
  <c r="R34" i="6"/>
  <c r="K3" i="3"/>
  <c r="O2" i="3" s="1"/>
  <c r="A192" i="3"/>
  <c r="B192" i="3" s="1"/>
  <c r="I14" i="3"/>
  <c r="C29" i="6"/>
  <c r="D29" i="6" s="1"/>
  <c r="E29" i="6" s="1"/>
  <c r="F29" i="6" s="1"/>
  <c r="G29" i="6" s="1"/>
  <c r="H29" i="6" s="1"/>
  <c r="B30" i="6" s="1"/>
  <c r="J35" i="6"/>
  <c r="C35" i="6"/>
  <c r="D35" i="6" s="1"/>
  <c r="E35" i="6" s="1"/>
  <c r="F35" i="6" s="1"/>
  <c r="G35" i="6" s="1"/>
  <c r="H35" i="6" s="1"/>
  <c r="B36" i="6" s="1"/>
  <c r="S21" i="6"/>
  <c r="T21" i="6" s="1"/>
  <c r="U21" i="6" s="1"/>
  <c r="V21" i="6" s="1"/>
  <c r="W21" i="6" s="1"/>
  <c r="X21" i="6" s="1"/>
  <c r="S27" i="6"/>
  <c r="T27" i="6" s="1"/>
  <c r="U27" i="6" s="1"/>
  <c r="V27" i="6" s="1"/>
  <c r="W27" i="6" s="1"/>
  <c r="X27" i="6" s="1"/>
  <c r="R28" i="6" s="1"/>
  <c r="K28" i="6"/>
  <c r="L28" i="6" s="1"/>
  <c r="M28" i="6" s="1"/>
  <c r="N28" i="6" s="1"/>
  <c r="O28" i="6" s="1"/>
  <c r="P28" i="6" s="1"/>
  <c r="J29" i="6" s="1"/>
  <c r="AB35" i="5"/>
  <c r="AC34" i="5"/>
  <c r="K30" i="5" l="1"/>
  <c r="J30" i="5" s="1"/>
  <c r="AF29" i="5"/>
  <c r="AG29" i="5" s="1"/>
  <c r="AH29" i="5" s="1"/>
  <c r="F152" i="5" a="1"/>
  <c r="F152" i="5" s="1"/>
  <c r="B152" i="5" a="1"/>
  <c r="B152" i="5" s="1"/>
  <c r="A153" i="5" a="1"/>
  <c r="A153" i="5" s="1"/>
  <c r="O3" i="3"/>
  <c r="A546" i="3"/>
  <c r="S34" i="6"/>
  <c r="T34" i="6" s="1"/>
  <c r="U34" i="6" s="1"/>
  <c r="V34" i="6" s="1"/>
  <c r="W34" i="6" s="1"/>
  <c r="X34" i="6" s="1"/>
  <c r="R35" i="6" s="1"/>
  <c r="S35" i="6" s="1"/>
  <c r="T35" i="6" s="1"/>
  <c r="U35" i="6" s="1"/>
  <c r="V35" i="6" s="1"/>
  <c r="W35" i="6" s="1"/>
  <c r="X35" i="6" s="1"/>
  <c r="R36" i="6" s="1"/>
  <c r="A193" i="3"/>
  <c r="B193" i="3" s="1"/>
  <c r="I15" i="3"/>
  <c r="C36" i="6"/>
  <c r="D36" i="6" s="1"/>
  <c r="E36" i="6" s="1"/>
  <c r="F36" i="6" s="1"/>
  <c r="G36" i="6" s="1"/>
  <c r="H36" i="6" s="1"/>
  <c r="B37" i="6" s="1"/>
  <c r="K35" i="6"/>
  <c r="L35" i="6" s="1"/>
  <c r="M35" i="6" s="1"/>
  <c r="N35" i="6" s="1"/>
  <c r="O35" i="6" s="1"/>
  <c r="P35" i="6" s="1"/>
  <c r="J36" i="6" s="1"/>
  <c r="K29" i="6"/>
  <c r="L29" i="6" s="1"/>
  <c r="M29" i="6" s="1"/>
  <c r="N29" i="6" s="1"/>
  <c r="O29" i="6" s="1"/>
  <c r="P29" i="6" s="1"/>
  <c r="J30" i="6" s="1"/>
  <c r="C30" i="6"/>
  <c r="D30" i="6" s="1"/>
  <c r="E30" i="6" s="1"/>
  <c r="F30" i="6" s="1"/>
  <c r="G30" i="6" s="1"/>
  <c r="H30" i="6" s="1"/>
  <c r="S28" i="6"/>
  <c r="T28" i="6" s="1"/>
  <c r="U28" i="6" s="1"/>
  <c r="V28" i="6" s="1"/>
  <c r="W28" i="6" s="1"/>
  <c r="X28" i="6" s="1"/>
  <c r="R29" i="6" s="1"/>
  <c r="AB36" i="5"/>
  <c r="AC35" i="5"/>
  <c r="AF30" i="5" l="1"/>
  <c r="AG30" i="5" s="1"/>
  <c r="AH30" i="5" s="1"/>
  <c r="K31" i="5"/>
  <c r="J31" i="5" s="1"/>
  <c r="B546" i="3"/>
  <c r="F153" i="5" a="1"/>
  <c r="F153" i="5" s="1"/>
  <c r="B153" i="5" a="1"/>
  <c r="B153" i="5" s="1"/>
  <c r="A154" i="5" a="1"/>
  <c r="A154" i="5" s="1"/>
  <c r="O4" i="3"/>
  <c r="A547" i="3"/>
  <c r="B547" i="3" s="1"/>
  <c r="A194" i="3"/>
  <c r="B194" i="3" s="1"/>
  <c r="I16" i="3"/>
  <c r="K30" i="6"/>
  <c r="L30" i="6" s="1"/>
  <c r="M30" i="6" s="1"/>
  <c r="N30" i="6" s="1"/>
  <c r="O30" i="6" s="1"/>
  <c r="P30" i="6" s="1"/>
  <c r="S36" i="6"/>
  <c r="T36" i="6" s="1"/>
  <c r="U36" i="6" s="1"/>
  <c r="V36" i="6" s="1"/>
  <c r="W36" i="6" s="1"/>
  <c r="X36" i="6" s="1"/>
  <c r="R37" i="6" s="1"/>
  <c r="K36" i="6"/>
  <c r="L36" i="6" s="1"/>
  <c r="M36" i="6" s="1"/>
  <c r="N36" i="6" s="1"/>
  <c r="O36" i="6" s="1"/>
  <c r="P36" i="6" s="1"/>
  <c r="J37" i="6" s="1"/>
  <c r="S29" i="6"/>
  <c r="T29" i="6" s="1"/>
  <c r="U29" i="6" s="1"/>
  <c r="V29" i="6" s="1"/>
  <c r="W29" i="6" s="1"/>
  <c r="X29" i="6" s="1"/>
  <c r="R30" i="6" s="1"/>
  <c r="C37" i="6"/>
  <c r="D37" i="6" s="1"/>
  <c r="E37" i="6" s="1"/>
  <c r="F37" i="6" s="1"/>
  <c r="G37" i="6" s="1"/>
  <c r="H37" i="6" s="1"/>
  <c r="B38" i="6" s="1"/>
  <c r="AB37" i="5"/>
  <c r="AC36" i="5"/>
  <c r="K32" i="5" l="1"/>
  <c r="J32" i="5" s="1"/>
  <c r="AF31" i="5"/>
  <c r="AG31" i="5" s="1"/>
  <c r="AH31" i="5" s="1"/>
  <c r="F154" i="5" a="1"/>
  <c r="F154" i="5" s="1"/>
  <c r="B154" i="5" a="1"/>
  <c r="B154" i="5" s="1"/>
  <c r="A155" i="5" a="1"/>
  <c r="A155" i="5" s="1"/>
  <c r="A548" i="3"/>
  <c r="B548" i="3" s="1"/>
  <c r="O5" i="3"/>
  <c r="A195" i="3"/>
  <c r="B195" i="3" s="1"/>
  <c r="I17" i="3"/>
  <c r="S30" i="6"/>
  <c r="T30" i="6" s="1"/>
  <c r="U30" i="6" s="1"/>
  <c r="V30" i="6" s="1"/>
  <c r="W30" i="6" s="1"/>
  <c r="X30" i="6" s="1"/>
  <c r="S37" i="6"/>
  <c r="T37" i="6" s="1"/>
  <c r="U37" i="6" s="1"/>
  <c r="V37" i="6" s="1"/>
  <c r="W37" i="6" s="1"/>
  <c r="X37" i="6" s="1"/>
  <c r="R38" i="6" s="1"/>
  <c r="K37" i="6"/>
  <c r="L37" i="6" s="1"/>
  <c r="M37" i="6" s="1"/>
  <c r="N37" i="6" s="1"/>
  <c r="O37" i="6" s="1"/>
  <c r="P37" i="6" s="1"/>
  <c r="J38" i="6" s="1"/>
  <c r="C38" i="6"/>
  <c r="D38" i="6" s="1"/>
  <c r="E38" i="6" s="1"/>
  <c r="F38" i="6" s="1"/>
  <c r="G38" i="6" s="1"/>
  <c r="H38" i="6" s="1"/>
  <c r="B39" i="6" s="1"/>
  <c r="AB38" i="5"/>
  <c r="AC37" i="5"/>
  <c r="K33" i="5" l="1"/>
  <c r="J33" i="5" s="1"/>
  <c r="AF32" i="5"/>
  <c r="AG32" i="5" s="1"/>
  <c r="AH32" i="5" s="1"/>
  <c r="F155" i="5" a="1"/>
  <c r="F155" i="5" s="1"/>
  <c r="B155" i="5" a="1"/>
  <c r="B155" i="5" s="1"/>
  <c r="A156" i="5" a="1"/>
  <c r="A156" i="5" s="1"/>
  <c r="A549" i="3"/>
  <c r="B549" i="3" s="1"/>
  <c r="O6" i="3"/>
  <c r="I18" i="3"/>
  <c r="A196" i="3"/>
  <c r="B196" i="3" s="1"/>
  <c r="C39" i="6"/>
  <c r="D39" i="6" s="1"/>
  <c r="E39" i="6" s="1"/>
  <c r="F39" i="6" s="1"/>
  <c r="G39" i="6" s="1"/>
  <c r="H39" i="6" s="1"/>
  <c r="K38" i="6"/>
  <c r="L38" i="6" s="1"/>
  <c r="M38" i="6" s="1"/>
  <c r="N38" i="6" s="1"/>
  <c r="O38" i="6" s="1"/>
  <c r="P38" i="6" s="1"/>
  <c r="J39" i="6" s="1"/>
  <c r="S38" i="6"/>
  <c r="T38" i="6" s="1"/>
  <c r="U38" i="6" s="1"/>
  <c r="V38" i="6" s="1"/>
  <c r="W38" i="6" s="1"/>
  <c r="X38" i="6" s="1"/>
  <c r="R39" i="6" s="1"/>
  <c r="AB39" i="5"/>
  <c r="AC38" i="5"/>
  <c r="AF33" i="5" l="1"/>
  <c r="AG33" i="5" s="1"/>
  <c r="AH33" i="5" s="1"/>
  <c r="K34" i="5"/>
  <c r="J34" i="5" s="1"/>
  <c r="F156" i="5" a="1"/>
  <c r="F156" i="5" s="1"/>
  <c r="B156" i="5" a="1"/>
  <c r="B156" i="5" s="1"/>
  <c r="A157" i="5" a="1"/>
  <c r="A157" i="5" s="1"/>
  <c r="A550" i="3"/>
  <c r="B550" i="3" s="1"/>
  <c r="O7" i="3"/>
  <c r="I19" i="3"/>
  <c r="A197" i="3"/>
  <c r="B197" i="3" s="1"/>
  <c r="S39" i="6"/>
  <c r="T39" i="6" s="1"/>
  <c r="U39" i="6" s="1"/>
  <c r="V39" i="6" s="1"/>
  <c r="W39" i="6" s="1"/>
  <c r="X39" i="6" s="1"/>
  <c r="K39" i="6"/>
  <c r="L39" i="6" s="1"/>
  <c r="M39" i="6" s="1"/>
  <c r="N39" i="6" s="1"/>
  <c r="O39" i="6" s="1"/>
  <c r="P39" i="6" s="1"/>
  <c r="AB40" i="5"/>
  <c r="AC39" i="5"/>
  <c r="K35" i="5" l="1"/>
  <c r="J35" i="5" s="1"/>
  <c r="AF34" i="5"/>
  <c r="AG34" i="5" s="1"/>
  <c r="AH34" i="5" s="1"/>
  <c r="F157" i="5" a="1"/>
  <c r="F157" i="5" s="1"/>
  <c r="B157" i="5" a="1"/>
  <c r="B157" i="5" s="1"/>
  <c r="A158" i="5" a="1"/>
  <c r="A158" i="5" s="1"/>
  <c r="O8" i="3"/>
  <c r="A551" i="3"/>
  <c r="B551" i="3" s="1"/>
  <c r="A198" i="3"/>
  <c r="B198" i="3" s="1"/>
  <c r="I20" i="3"/>
  <c r="AB41" i="5"/>
  <c r="AC40" i="5"/>
  <c r="AF35" i="5" l="1"/>
  <c r="AG35" i="5" s="1"/>
  <c r="AH35" i="5" s="1"/>
  <c r="K36" i="5"/>
  <c r="J36" i="5" s="1"/>
  <c r="F158" i="5" a="1"/>
  <c r="F158" i="5" s="1"/>
  <c r="B158" i="5" a="1"/>
  <c r="B158" i="5" s="1"/>
  <c r="A159" i="5" a="1"/>
  <c r="A159" i="5" s="1"/>
  <c r="A552" i="3"/>
  <c r="B552" i="3" s="1"/>
  <c r="O9" i="3"/>
  <c r="A199" i="3"/>
  <c r="B199" i="3" s="1"/>
  <c r="I21" i="3"/>
  <c r="AB42" i="5"/>
  <c r="AC41" i="5"/>
  <c r="AF36" i="5" l="1"/>
  <c r="AG36" i="5" s="1"/>
  <c r="AH36" i="5" s="1"/>
  <c r="K37" i="5"/>
  <c r="J37" i="5" s="1"/>
  <c r="B159" i="5" a="1"/>
  <c r="B159" i="5" s="1"/>
  <c r="F159" i="5" a="1"/>
  <c r="F159" i="5" s="1"/>
  <c r="A160" i="5" a="1"/>
  <c r="A160" i="5" s="1"/>
  <c r="A553" i="3"/>
  <c r="B553" i="3" s="1"/>
  <c r="O10" i="3"/>
  <c r="A200" i="3"/>
  <c r="B200" i="3" s="1"/>
  <c r="I22" i="3"/>
  <c r="AB43" i="5"/>
  <c r="AC42" i="5"/>
  <c r="K38" i="5" l="1"/>
  <c r="J38" i="5" s="1"/>
  <c r="AF37" i="5"/>
  <c r="AG37" i="5" s="1"/>
  <c r="AH37" i="5" s="1"/>
  <c r="F160" i="5" a="1"/>
  <c r="F160" i="5" s="1"/>
  <c r="B160" i="5" a="1"/>
  <c r="B160" i="5" s="1"/>
  <c r="A161" i="5" a="1"/>
  <c r="A161" i="5" s="1"/>
  <c r="A554" i="3"/>
  <c r="B554" i="3" s="1"/>
  <c r="O11" i="3"/>
  <c r="A201" i="3"/>
  <c r="B201" i="3" s="1"/>
  <c r="I23" i="3"/>
  <c r="AB44" i="5"/>
  <c r="AC43" i="5"/>
  <c r="AF38" i="5" l="1"/>
  <c r="AG38" i="5" s="1"/>
  <c r="AH38" i="5" s="1"/>
  <c r="K39" i="5"/>
  <c r="J39" i="5" s="1"/>
  <c r="F161" i="5" a="1"/>
  <c r="F161" i="5" s="1"/>
  <c r="B161" i="5" a="1"/>
  <c r="B161" i="5" s="1"/>
  <c r="A162" i="5" a="1"/>
  <c r="A162" i="5" s="1"/>
  <c r="A555" i="3"/>
  <c r="B555" i="3" s="1"/>
  <c r="O12" i="3"/>
  <c r="A202" i="3"/>
  <c r="B202" i="3" s="1"/>
  <c r="I24" i="3"/>
  <c r="AB45" i="5"/>
  <c r="AC44" i="5"/>
  <c r="AF39" i="5" l="1"/>
  <c r="AG39" i="5" s="1"/>
  <c r="AH39" i="5" s="1"/>
  <c r="K40" i="5"/>
  <c r="J40" i="5" s="1"/>
  <c r="F162" i="5" a="1"/>
  <c r="F162" i="5" s="1"/>
  <c r="B162" i="5" a="1"/>
  <c r="B162" i="5" s="1"/>
  <c r="A163" i="5" a="1"/>
  <c r="A163" i="5" s="1"/>
  <c r="O13" i="3"/>
  <c r="A556" i="3"/>
  <c r="B556" i="3" s="1"/>
  <c r="A203" i="3"/>
  <c r="B203" i="3" s="1"/>
  <c r="I25" i="3"/>
  <c r="AB46" i="5"/>
  <c r="AC45" i="5"/>
  <c r="AF40" i="5" l="1"/>
  <c r="AG40" i="5" s="1"/>
  <c r="AH40" i="5" s="1"/>
  <c r="K41" i="5"/>
  <c r="J41" i="5" s="1"/>
  <c r="F163" i="5" a="1"/>
  <c r="F163" i="5" s="1"/>
  <c r="B163" i="5" a="1"/>
  <c r="B163" i="5" s="1"/>
  <c r="A164" i="5" a="1"/>
  <c r="A164" i="5" s="1"/>
  <c r="A557" i="3"/>
  <c r="B557" i="3" s="1"/>
  <c r="O14" i="3"/>
  <c r="A204" i="3"/>
  <c r="B204" i="3" s="1"/>
  <c r="I26" i="3"/>
  <c r="AB47" i="5"/>
  <c r="AC46" i="5"/>
  <c r="K42" i="5" l="1"/>
  <c r="J42" i="5" s="1"/>
  <c r="AF41" i="5"/>
  <c r="AG41" i="5" s="1"/>
  <c r="AH41" i="5" s="1"/>
  <c r="F164" i="5" a="1"/>
  <c r="F164" i="5" s="1"/>
  <c r="B164" i="5" a="1"/>
  <c r="B164" i="5" s="1"/>
  <c r="A165" i="5" a="1"/>
  <c r="A165" i="5" s="1"/>
  <c r="A558" i="3"/>
  <c r="B558" i="3" s="1"/>
  <c r="O15" i="3"/>
  <c r="A205" i="3"/>
  <c r="B205" i="3" s="1"/>
  <c r="I27" i="3"/>
  <c r="AB48" i="5"/>
  <c r="AC47" i="5"/>
  <c r="AF42" i="5" l="1"/>
  <c r="AG42" i="5" s="1"/>
  <c r="AH42" i="5" s="1"/>
  <c r="K43" i="5"/>
  <c r="J43" i="5" s="1"/>
  <c r="F165" i="5" a="1"/>
  <c r="F165" i="5" s="1"/>
  <c r="B165" i="5" a="1"/>
  <c r="B165" i="5" s="1"/>
  <c r="A166" i="5" a="1"/>
  <c r="A166" i="5" s="1"/>
  <c r="A559" i="3"/>
  <c r="B559" i="3" s="1"/>
  <c r="O16" i="3"/>
  <c r="A206" i="3"/>
  <c r="B206" i="3" s="1"/>
  <c r="I28" i="3"/>
  <c r="AB49" i="5"/>
  <c r="AC48" i="5"/>
  <c r="K44" i="5" l="1"/>
  <c r="J44" i="5" s="1"/>
  <c r="AF43" i="5"/>
  <c r="AG43" i="5" s="1"/>
  <c r="AH43" i="5" s="1"/>
  <c r="F166" i="5" a="1"/>
  <c r="F166" i="5" s="1"/>
  <c r="B166" i="5" a="1"/>
  <c r="B166" i="5" s="1"/>
  <c r="A167" i="5" a="1"/>
  <c r="A167" i="5" s="1"/>
  <c r="O17" i="3"/>
  <c r="A560" i="3"/>
  <c r="B560" i="3" s="1"/>
  <c r="A207" i="3"/>
  <c r="B207" i="3" s="1"/>
  <c r="I29" i="3"/>
  <c r="AB50" i="5"/>
  <c r="AC49" i="5"/>
  <c r="AF44" i="5" l="1"/>
  <c r="AG44" i="5" s="1"/>
  <c r="AH44" i="5" s="1"/>
  <c r="K45" i="5"/>
  <c r="J45" i="5" s="1"/>
  <c r="B167" i="5" a="1"/>
  <c r="B167" i="5" s="1"/>
  <c r="F167" i="5" a="1"/>
  <c r="F167" i="5" s="1"/>
  <c r="A168" i="5" a="1"/>
  <c r="A168" i="5" s="1"/>
  <c r="A561" i="3"/>
  <c r="B561" i="3" s="1"/>
  <c r="O18" i="3"/>
  <c r="A208" i="3"/>
  <c r="B208" i="3" s="1"/>
  <c r="I30" i="3"/>
  <c r="AB51" i="5"/>
  <c r="AC50" i="5"/>
  <c r="K46" i="5" l="1"/>
  <c r="J46" i="5" s="1"/>
  <c r="AF45" i="5"/>
  <c r="AG45" i="5" s="1"/>
  <c r="AH45" i="5" s="1"/>
  <c r="F168" i="5" a="1"/>
  <c r="F168" i="5" s="1"/>
  <c r="B168" i="5" a="1"/>
  <c r="B168" i="5" s="1"/>
  <c r="A169" i="5" a="1"/>
  <c r="A169" i="5" s="1"/>
  <c r="O19" i="3"/>
  <c r="A562" i="3"/>
  <c r="B562" i="3" s="1"/>
  <c r="A209" i="3"/>
  <c r="B209" i="3" s="1"/>
  <c r="I31" i="3"/>
  <c r="AB52" i="5"/>
  <c r="AC51" i="5"/>
  <c r="AF46" i="5" l="1"/>
  <c r="AG46" i="5" s="1"/>
  <c r="AH46" i="5" s="1"/>
  <c r="K47" i="5"/>
  <c r="J47" i="5" s="1"/>
  <c r="F169" i="5" a="1"/>
  <c r="F169" i="5" s="1"/>
  <c r="B169" i="5" a="1"/>
  <c r="B169" i="5" s="1"/>
  <c r="A170" i="5" a="1"/>
  <c r="A170" i="5" s="1"/>
  <c r="A563" i="3"/>
  <c r="B563" i="3" s="1"/>
  <c r="O20" i="3"/>
  <c r="A210" i="3"/>
  <c r="B210" i="3" s="1"/>
  <c r="I32" i="3"/>
  <c r="AB53" i="5"/>
  <c r="AC52" i="5"/>
  <c r="AF47" i="5" l="1"/>
  <c r="AG47" i="5" s="1"/>
  <c r="AH47" i="5" s="1"/>
  <c r="K48" i="5"/>
  <c r="J48" i="5" s="1"/>
  <c r="F170" i="5" a="1"/>
  <c r="F170" i="5" s="1"/>
  <c r="B170" i="5" a="1"/>
  <c r="B170" i="5" s="1"/>
  <c r="A171" i="5" a="1"/>
  <c r="A171" i="5" s="1"/>
  <c r="A564" i="3"/>
  <c r="B564" i="3" s="1"/>
  <c r="O21" i="3"/>
  <c r="A211" i="3"/>
  <c r="B211" i="3" s="1"/>
  <c r="I33" i="3"/>
  <c r="AB54" i="5"/>
  <c r="AC53" i="5"/>
  <c r="K49" i="5" l="1"/>
  <c r="J49" i="5" s="1"/>
  <c r="AF48" i="5"/>
  <c r="AG48" i="5" s="1"/>
  <c r="AH48" i="5" s="1"/>
  <c r="F171" i="5" a="1"/>
  <c r="F171" i="5" s="1"/>
  <c r="B171" i="5" a="1"/>
  <c r="B171" i="5" s="1"/>
  <c r="A172" i="5" a="1"/>
  <c r="A172" i="5" s="1"/>
  <c r="A565" i="3"/>
  <c r="B565" i="3" s="1"/>
  <c r="O22" i="3"/>
  <c r="A212" i="3"/>
  <c r="B212" i="3" s="1"/>
  <c r="I34" i="3"/>
  <c r="AB55" i="5"/>
  <c r="AC54" i="5"/>
  <c r="AF49" i="5" l="1"/>
  <c r="AG49" i="5" s="1"/>
  <c r="AH49" i="5" s="1"/>
  <c r="K50" i="5"/>
  <c r="J50" i="5" s="1"/>
  <c r="F172" i="5" a="1"/>
  <c r="F172" i="5" s="1"/>
  <c r="B172" i="5" a="1"/>
  <c r="B172" i="5" s="1"/>
  <c r="A173" i="5" a="1"/>
  <c r="A173" i="5" s="1"/>
  <c r="A566" i="3"/>
  <c r="B566" i="3" s="1"/>
  <c r="O23" i="3"/>
  <c r="A213" i="3"/>
  <c r="B213" i="3" s="1"/>
  <c r="I35" i="3"/>
  <c r="AB56" i="5"/>
  <c r="AC55" i="5"/>
  <c r="AF50" i="5" l="1"/>
  <c r="AG50" i="5" s="1"/>
  <c r="AH50" i="5" s="1"/>
  <c r="K51" i="5"/>
  <c r="J51" i="5" s="1"/>
  <c r="F173" i="5" a="1"/>
  <c r="F173" i="5" s="1"/>
  <c r="B173" i="5" a="1"/>
  <c r="B173" i="5" s="1"/>
  <c r="A174" i="5" a="1"/>
  <c r="A174" i="5" s="1"/>
  <c r="A567" i="3"/>
  <c r="B567" i="3" s="1"/>
  <c r="O24" i="3"/>
  <c r="I36" i="3"/>
  <c r="A214" i="3"/>
  <c r="B214" i="3" s="1"/>
  <c r="AB57" i="5"/>
  <c r="AC56" i="5"/>
  <c r="K52" i="5" l="1"/>
  <c r="J52" i="5" s="1"/>
  <c r="AF51" i="5"/>
  <c r="AG51" i="5" s="1"/>
  <c r="AH51" i="5" s="1"/>
  <c r="F174" i="5" a="1"/>
  <c r="F174" i="5" s="1"/>
  <c r="B174" i="5" a="1"/>
  <c r="B174" i="5" s="1"/>
  <c r="A175" i="5" a="1"/>
  <c r="A175" i="5" s="1"/>
  <c r="O25" i="3"/>
  <c r="A568" i="3"/>
  <c r="B568" i="3" s="1"/>
  <c r="I37" i="3"/>
  <c r="A215" i="3"/>
  <c r="B215" i="3" s="1"/>
  <c r="AB58" i="5"/>
  <c r="AC57" i="5"/>
  <c r="AF52" i="5" l="1"/>
  <c r="AG52" i="5" s="1"/>
  <c r="AH52" i="5" s="1"/>
  <c r="K53" i="5"/>
  <c r="J53" i="5" s="1"/>
  <c r="B175" i="5" a="1"/>
  <c r="B175" i="5" s="1"/>
  <c r="F175" i="5" a="1"/>
  <c r="F175" i="5" s="1"/>
  <c r="A176" i="5" a="1"/>
  <c r="A176" i="5" s="1"/>
  <c r="O26" i="3"/>
  <c r="A569" i="3"/>
  <c r="B569" i="3" s="1"/>
  <c r="A216" i="3"/>
  <c r="B216" i="3" s="1"/>
  <c r="I38" i="3"/>
  <c r="AB59" i="5"/>
  <c r="AC58" i="5"/>
  <c r="AF53" i="5" l="1"/>
  <c r="AG53" i="5" s="1"/>
  <c r="AH53" i="5" s="1"/>
  <c r="K54" i="5"/>
  <c r="J54" i="5" s="1"/>
  <c r="B176" i="5" a="1"/>
  <c r="B176" i="5" s="1"/>
  <c r="F176" i="5" a="1"/>
  <c r="F176" i="5" s="1"/>
  <c r="A177" i="5" a="1"/>
  <c r="A177" i="5" s="1"/>
  <c r="A570" i="3"/>
  <c r="B570" i="3" s="1"/>
  <c r="O27" i="3"/>
  <c r="A217" i="3"/>
  <c r="B217" i="3" s="1"/>
  <c r="I39" i="3"/>
  <c r="AB60" i="5"/>
  <c r="AC59" i="5"/>
  <c r="K55" i="5" l="1"/>
  <c r="J55" i="5" s="1"/>
  <c r="AF54" i="5"/>
  <c r="AG54" i="5" s="1"/>
  <c r="AH54" i="5" s="1"/>
  <c r="F177" i="5" a="1"/>
  <c r="F177" i="5" s="1"/>
  <c r="B177" i="5" a="1"/>
  <c r="B177" i="5" s="1"/>
  <c r="A178" i="5" a="1"/>
  <c r="A178" i="5" s="1"/>
  <c r="A571" i="3"/>
  <c r="B571" i="3" s="1"/>
  <c r="O28" i="3"/>
  <c r="A218" i="3"/>
  <c r="B218" i="3" s="1"/>
  <c r="I40" i="3"/>
  <c r="AB61" i="5"/>
  <c r="AC60" i="5"/>
  <c r="AF55" i="5" l="1"/>
  <c r="AG55" i="5" s="1"/>
  <c r="AH55" i="5" s="1"/>
  <c r="K56" i="5"/>
  <c r="J56" i="5" s="1"/>
  <c r="F178" i="5" a="1"/>
  <c r="F178" i="5" s="1"/>
  <c r="B178" i="5" a="1"/>
  <c r="B178" i="5" s="1"/>
  <c r="A179" i="5" a="1"/>
  <c r="A179" i="5" s="1"/>
  <c r="A572" i="3"/>
  <c r="B572" i="3" s="1"/>
  <c r="O29" i="3"/>
  <c r="A219" i="3"/>
  <c r="B219" i="3" s="1"/>
  <c r="I41" i="3"/>
  <c r="AB62" i="5"/>
  <c r="AC61" i="5"/>
  <c r="K57" i="5" l="1"/>
  <c r="J57" i="5" s="1"/>
  <c r="AF56" i="5"/>
  <c r="AG56" i="5" s="1"/>
  <c r="AH56" i="5" s="1"/>
  <c r="F179" i="5" a="1"/>
  <c r="F179" i="5" s="1"/>
  <c r="B179" i="5" a="1"/>
  <c r="B179" i="5" s="1"/>
  <c r="A180" i="5" a="1"/>
  <c r="A180" i="5" s="1"/>
  <c r="A573" i="3"/>
  <c r="B573" i="3" s="1"/>
  <c r="O30" i="3"/>
  <c r="A220" i="3"/>
  <c r="B220" i="3" s="1"/>
  <c r="I42" i="3"/>
  <c r="AB63" i="5"/>
  <c r="AC62" i="5"/>
  <c r="AF57" i="5" l="1"/>
  <c r="AG57" i="5" s="1"/>
  <c r="AH57" i="5" s="1"/>
  <c r="K58" i="5"/>
  <c r="J58" i="5" s="1"/>
  <c r="F180" i="5" a="1"/>
  <c r="F180" i="5" s="1"/>
  <c r="B180" i="5" a="1"/>
  <c r="B180" i="5" s="1"/>
  <c r="A181" i="5" a="1"/>
  <c r="A181" i="5" s="1"/>
  <c r="A574" i="3"/>
  <c r="B574" i="3" s="1"/>
  <c r="O31" i="3"/>
  <c r="A221" i="3"/>
  <c r="B221" i="3" s="1"/>
  <c r="I43" i="3"/>
  <c r="AB64" i="5"/>
  <c r="AC63" i="5"/>
  <c r="AF58" i="5" l="1"/>
  <c r="AG58" i="5" s="1"/>
  <c r="AH58" i="5" s="1"/>
  <c r="K59" i="5"/>
  <c r="J59" i="5" s="1"/>
  <c r="F181" i="5" a="1"/>
  <c r="F181" i="5" s="1"/>
  <c r="B181" i="5" a="1"/>
  <c r="B181" i="5" s="1"/>
  <c r="A182" i="5" a="1"/>
  <c r="A182" i="5" s="1"/>
  <c r="O32" i="3"/>
  <c r="A575" i="3"/>
  <c r="B575" i="3" s="1"/>
  <c r="A222" i="3"/>
  <c r="B222" i="3" s="1"/>
  <c r="I44" i="3"/>
  <c r="AB65" i="5"/>
  <c r="AC64" i="5"/>
  <c r="K62" i="5" l="1"/>
  <c r="AF62" i="5" s="1"/>
  <c r="AG62" i="5" s="1"/>
  <c r="AH62" i="5" s="1"/>
  <c r="K60" i="5"/>
  <c r="J60" i="5" s="1"/>
  <c r="AF59" i="5"/>
  <c r="AG59" i="5" s="1"/>
  <c r="AH59" i="5" s="1"/>
  <c r="F182" i="5" a="1"/>
  <c r="F182" i="5" s="1"/>
  <c r="B182" i="5" a="1"/>
  <c r="B182" i="5" s="1"/>
  <c r="A183" i="5" a="1"/>
  <c r="A183" i="5" s="1"/>
  <c r="A576" i="3"/>
  <c r="B576" i="3" s="1"/>
  <c r="O33" i="3"/>
  <c r="A223" i="3"/>
  <c r="B223" i="3" s="1"/>
  <c r="I45" i="3"/>
  <c r="AB66" i="5"/>
  <c r="AC65" i="5"/>
  <c r="K63" i="5" s="1"/>
  <c r="J62" i="5" l="1"/>
  <c r="J63" i="5"/>
  <c r="AF63" i="5"/>
  <c r="AG63" i="5" s="1"/>
  <c r="AH63" i="5" s="1"/>
  <c r="AF60" i="5"/>
  <c r="AG60" i="5" s="1"/>
  <c r="AH60" i="5" s="1"/>
  <c r="K61" i="5"/>
  <c r="J61" i="5" s="1"/>
  <c r="F183" i="5" a="1"/>
  <c r="F183" i="5" s="1"/>
  <c r="B183" i="5" a="1"/>
  <c r="B183" i="5" s="1"/>
  <c r="A184" i="5" a="1"/>
  <c r="A184" i="5" s="1"/>
  <c r="A577" i="3"/>
  <c r="B577" i="3" s="1"/>
  <c r="O34" i="3"/>
  <c r="A224" i="3"/>
  <c r="B224" i="3" s="1"/>
  <c r="I46" i="3"/>
  <c r="AB67" i="5"/>
  <c r="AC66" i="5"/>
  <c r="K64" i="5" s="1"/>
  <c r="J64" i="5" s="1"/>
  <c r="AF64" i="5" l="1"/>
  <c r="AG64" i="5" s="1"/>
  <c r="AH64" i="5" s="1"/>
  <c r="AF61" i="5"/>
  <c r="AG61" i="5" s="1"/>
  <c r="AH61" i="5" s="1"/>
  <c r="F184" i="5" a="1"/>
  <c r="F184" i="5" s="1"/>
  <c r="B184" i="5" a="1"/>
  <c r="B184" i="5" s="1"/>
  <c r="A185" i="5" a="1"/>
  <c r="A185" i="5" s="1"/>
  <c r="A578" i="3"/>
  <c r="B578" i="3" s="1"/>
  <c r="O35" i="3"/>
  <c r="A225" i="3"/>
  <c r="B225" i="3" s="1"/>
  <c r="I47" i="3"/>
  <c r="AB68" i="5"/>
  <c r="AC67" i="5"/>
  <c r="K65" i="5" l="1"/>
  <c r="J65" i="5" s="1"/>
  <c r="F185" i="5" a="1"/>
  <c r="F185" i="5" s="1"/>
  <c r="B185" i="5" a="1"/>
  <c r="B185" i="5" s="1"/>
  <c r="A186" i="5" a="1"/>
  <c r="A186" i="5" s="1"/>
  <c r="A579" i="3"/>
  <c r="B579" i="3" s="1"/>
  <c r="O36" i="3"/>
  <c r="A226" i="3"/>
  <c r="B226" i="3" s="1"/>
  <c r="I48" i="3"/>
  <c r="AB69" i="5"/>
  <c r="AC68" i="5"/>
  <c r="K66" i="5" s="1"/>
  <c r="J66" i="5" l="1"/>
  <c r="AF66" i="5"/>
  <c r="AG66" i="5" s="1"/>
  <c r="AH66" i="5" s="1"/>
  <c r="AF65" i="5"/>
  <c r="AG65" i="5" s="1"/>
  <c r="AH65" i="5" s="1"/>
  <c r="F186" i="5" a="1"/>
  <c r="F186" i="5" s="1"/>
  <c r="B186" i="5" a="1"/>
  <c r="B186" i="5" s="1"/>
  <c r="A187" i="5" a="1"/>
  <c r="A187" i="5" s="1"/>
  <c r="O37" i="3"/>
  <c r="A580" i="3"/>
  <c r="B580" i="3" s="1"/>
  <c r="A227" i="3"/>
  <c r="B227" i="3" s="1"/>
  <c r="I49" i="3"/>
  <c r="AB70" i="5"/>
  <c r="AB71" i="5" s="1"/>
  <c r="AC69" i="5"/>
  <c r="AB72" i="5" l="1"/>
  <c r="AC71" i="5"/>
  <c r="K67" i="5"/>
  <c r="J67" i="5" s="1"/>
  <c r="B187" i="5" a="1"/>
  <c r="B187" i="5" s="1"/>
  <c r="F187" i="5" a="1"/>
  <c r="F187" i="5" s="1"/>
  <c r="A188" i="5" a="1"/>
  <c r="A188" i="5" s="1"/>
  <c r="O38" i="3"/>
  <c r="A581" i="3"/>
  <c r="B581" i="3" s="1"/>
  <c r="A228" i="3"/>
  <c r="B228" i="3" s="1"/>
  <c r="I50" i="3"/>
  <c r="AC70" i="5"/>
  <c r="K68" i="5" s="1"/>
  <c r="K71" i="5" l="1"/>
  <c r="AB73" i="5"/>
  <c r="AC72" i="5"/>
  <c r="J68" i="5"/>
  <c r="AF68" i="5"/>
  <c r="AG68" i="5" s="1"/>
  <c r="AH68" i="5" s="1"/>
  <c r="AF67" i="5"/>
  <c r="AG67" i="5" s="1"/>
  <c r="AH67" i="5" s="1"/>
  <c r="F188" i="5" a="1"/>
  <c r="F188" i="5" s="1"/>
  <c r="B188" i="5" a="1"/>
  <c r="B188" i="5" s="1"/>
  <c r="A189" i="5" a="1"/>
  <c r="A189" i="5" s="1"/>
  <c r="A582" i="3"/>
  <c r="B582" i="3" s="1"/>
  <c r="O39" i="3"/>
  <c r="A229" i="3"/>
  <c r="B229" i="3" s="1"/>
  <c r="I51" i="3"/>
  <c r="K72" i="5" l="1"/>
  <c r="AB74" i="5"/>
  <c r="AC73" i="5"/>
  <c r="J71" i="5"/>
  <c r="AF71" i="5"/>
  <c r="AG71" i="5" s="1"/>
  <c r="AH71" i="5" s="1"/>
  <c r="K69" i="5"/>
  <c r="J69" i="5" s="1"/>
  <c r="F189" i="5" a="1"/>
  <c r="F189" i="5" s="1"/>
  <c r="B189" i="5" a="1"/>
  <c r="B189" i="5" s="1"/>
  <c r="A190" i="5" a="1"/>
  <c r="A190" i="5" s="1"/>
  <c r="A583" i="3"/>
  <c r="B583" i="3" s="1"/>
  <c r="O40" i="3"/>
  <c r="A230" i="3"/>
  <c r="B230" i="3" s="1"/>
  <c r="I52" i="3"/>
  <c r="AF69" i="5" l="1"/>
  <c r="AG69" i="5" s="1"/>
  <c r="AH69" i="5" s="1"/>
  <c r="K73" i="5"/>
  <c r="AB75" i="5"/>
  <c r="AC74" i="5"/>
  <c r="J72" i="5"/>
  <c r="AF72" i="5"/>
  <c r="AG72" i="5" s="1"/>
  <c r="AH72" i="5" s="1"/>
  <c r="K70" i="5"/>
  <c r="B190" i="5" a="1"/>
  <c r="B190" i="5" s="1"/>
  <c r="F190" i="5" a="1"/>
  <c r="F190" i="5" s="1"/>
  <c r="A191" i="5" a="1"/>
  <c r="A191" i="5" s="1"/>
  <c r="A584" i="3"/>
  <c r="B584" i="3" s="1"/>
  <c r="O41" i="3"/>
  <c r="A231" i="3"/>
  <c r="B231" i="3" s="1"/>
  <c r="I53" i="3"/>
  <c r="K74" i="5" l="1"/>
  <c r="AB76" i="5"/>
  <c r="AC75" i="5"/>
  <c r="J73" i="5"/>
  <c r="AF73" i="5"/>
  <c r="AG73" i="5" s="1"/>
  <c r="AH73" i="5" s="1"/>
  <c r="J70" i="5"/>
  <c r="AF70" i="5"/>
  <c r="AG70" i="5" s="1"/>
  <c r="AH70" i="5" s="1"/>
  <c r="F191" i="5" a="1"/>
  <c r="F191" i="5" s="1"/>
  <c r="B191" i="5" a="1"/>
  <c r="B191" i="5" s="1"/>
  <c r="A192" i="5" a="1"/>
  <c r="A192" i="5" s="1"/>
  <c r="A585" i="3"/>
  <c r="B585" i="3" s="1"/>
  <c r="O42" i="3"/>
  <c r="I54" i="3"/>
  <c r="A232" i="3"/>
  <c r="B232" i="3" s="1"/>
  <c r="J74" i="5" l="1"/>
  <c r="AF74" i="5"/>
  <c r="AG74" i="5" s="1"/>
  <c r="AH74" i="5" s="1"/>
  <c r="K75" i="5"/>
  <c r="AB77" i="5"/>
  <c r="AC76" i="5"/>
  <c r="F192" i="5" a="1"/>
  <c r="F192" i="5" s="1"/>
  <c r="B192" i="5" a="1"/>
  <c r="B192" i="5" s="1"/>
  <c r="A193" i="5" a="1"/>
  <c r="A193" i="5" s="1"/>
  <c r="A586" i="3"/>
  <c r="B586" i="3" s="1"/>
  <c r="O43" i="3"/>
  <c r="I55" i="3"/>
  <c r="A233" i="3"/>
  <c r="B233" i="3" s="1"/>
  <c r="AB78" i="5" l="1"/>
  <c r="AC77" i="5"/>
  <c r="K76" i="5"/>
  <c r="J75" i="5"/>
  <c r="AF75" i="5"/>
  <c r="AG75" i="5" s="1"/>
  <c r="AH75" i="5" s="1"/>
  <c r="F193" i="5" a="1"/>
  <c r="F193" i="5" s="1"/>
  <c r="B193" i="5" a="1"/>
  <c r="B193" i="5" s="1"/>
  <c r="A194" i="5" a="1"/>
  <c r="A194" i="5" s="1"/>
  <c r="O44" i="3"/>
  <c r="A587" i="3"/>
  <c r="B587" i="3" s="1"/>
  <c r="A234" i="3"/>
  <c r="B234" i="3" s="1"/>
  <c r="I56" i="3"/>
  <c r="J76" i="5" l="1"/>
  <c r="AF76" i="5"/>
  <c r="AG76" i="5" s="1"/>
  <c r="AH76" i="5" s="1"/>
  <c r="K77" i="5"/>
  <c r="AB79" i="5"/>
  <c r="AC78" i="5"/>
  <c r="F194" i="5" a="1"/>
  <c r="F194" i="5" s="1"/>
  <c r="B194" i="5" a="1"/>
  <c r="B194" i="5" s="1"/>
  <c r="A195" i="5" a="1"/>
  <c r="A195" i="5" s="1"/>
  <c r="A588" i="3"/>
  <c r="B588" i="3" s="1"/>
  <c r="O45" i="3"/>
  <c r="A235" i="3"/>
  <c r="B235" i="3" s="1"/>
  <c r="I57" i="3"/>
  <c r="AB80" i="5" l="1"/>
  <c r="AC79" i="5"/>
  <c r="K78" i="5"/>
  <c r="J77" i="5"/>
  <c r="AF77" i="5"/>
  <c r="AG77" i="5" s="1"/>
  <c r="AH77" i="5" s="1"/>
  <c r="F195" i="5" a="1"/>
  <c r="F195" i="5" s="1"/>
  <c r="B195" i="5" a="1"/>
  <c r="B195" i="5" s="1"/>
  <c r="A196" i="5" a="1"/>
  <c r="A196" i="5" s="1"/>
  <c r="A589" i="3"/>
  <c r="B589" i="3" s="1"/>
  <c r="O46" i="3"/>
  <c r="A236" i="3"/>
  <c r="B236" i="3" s="1"/>
  <c r="I58" i="3"/>
  <c r="J78" i="5" l="1"/>
  <c r="AF78" i="5"/>
  <c r="AG78" i="5" s="1"/>
  <c r="AH78" i="5" s="1"/>
  <c r="K79" i="5"/>
  <c r="AB81" i="5"/>
  <c r="AC80" i="5"/>
  <c r="F196" i="5" a="1"/>
  <c r="F196" i="5" s="1"/>
  <c r="B196" i="5" a="1"/>
  <c r="B196" i="5" s="1"/>
  <c r="A197" i="5" a="1"/>
  <c r="A197" i="5" s="1"/>
  <c r="A590" i="3"/>
  <c r="B590" i="3" s="1"/>
  <c r="O47" i="3"/>
  <c r="A237" i="3"/>
  <c r="B237" i="3" s="1"/>
  <c r="I59" i="3"/>
  <c r="AB82" i="5" l="1"/>
  <c r="AC81" i="5"/>
  <c r="J79" i="5"/>
  <c r="AF79" i="5"/>
  <c r="AG79" i="5" s="1"/>
  <c r="AH79" i="5" s="1"/>
  <c r="K80" i="5"/>
  <c r="F197" i="5" a="1"/>
  <c r="F197" i="5" s="1"/>
  <c r="B197" i="5" a="1"/>
  <c r="B197" i="5" s="1"/>
  <c r="A198" i="5" a="1"/>
  <c r="A198" i="5" s="1"/>
  <c r="A591" i="3"/>
  <c r="B591" i="3" s="1"/>
  <c r="O48" i="3"/>
  <c r="A238" i="3"/>
  <c r="B238" i="3" s="1"/>
  <c r="I60" i="3"/>
  <c r="J80" i="5" l="1"/>
  <c r="AF80" i="5"/>
  <c r="AG80" i="5" s="1"/>
  <c r="AH80" i="5" s="1"/>
  <c r="K81" i="5"/>
  <c r="AB83" i="5"/>
  <c r="AC82" i="5"/>
  <c r="F198" i="5" a="1"/>
  <c r="F198" i="5" s="1"/>
  <c r="B198" i="5" a="1"/>
  <c r="B198" i="5" s="1"/>
  <c r="A199" i="5" a="1"/>
  <c r="A199" i="5" s="1"/>
  <c r="A592" i="3"/>
  <c r="B592" i="3" s="1"/>
  <c r="O49" i="3"/>
  <c r="A239" i="3"/>
  <c r="B239" i="3" s="1"/>
  <c r="I61" i="3"/>
  <c r="K82" i="5" l="1"/>
  <c r="AB84" i="5"/>
  <c r="AC83" i="5"/>
  <c r="J81" i="5"/>
  <c r="AF81" i="5"/>
  <c r="AG81" i="5" s="1"/>
  <c r="AH81" i="5" s="1"/>
  <c r="F199" i="5" a="1"/>
  <c r="F199" i="5" s="1"/>
  <c r="B199" i="5" a="1"/>
  <c r="B199" i="5" s="1"/>
  <c r="A200" i="5" a="1"/>
  <c r="A200" i="5" s="1"/>
  <c r="O50" i="3"/>
  <c r="A593" i="3"/>
  <c r="B593" i="3" s="1"/>
  <c r="A240" i="3"/>
  <c r="B240" i="3" s="1"/>
  <c r="I62" i="3"/>
  <c r="K83" i="5" l="1"/>
  <c r="AB85" i="5"/>
  <c r="AC84" i="5"/>
  <c r="J82" i="5"/>
  <c r="AF82" i="5"/>
  <c r="AG82" i="5" s="1"/>
  <c r="AH82" i="5" s="1"/>
  <c r="B200" i="5" a="1"/>
  <c r="B200" i="5" s="1"/>
  <c r="F200" i="5" a="1"/>
  <c r="F200" i="5" s="1"/>
  <c r="A201" i="5" a="1"/>
  <c r="A201" i="5" s="1"/>
  <c r="A594" i="3"/>
  <c r="B594" i="3" s="1"/>
  <c r="O51" i="3"/>
  <c r="A241" i="3"/>
  <c r="B241" i="3" s="1"/>
  <c r="I63" i="3"/>
  <c r="K84" i="5" l="1"/>
  <c r="AB86" i="5"/>
  <c r="AC85" i="5"/>
  <c r="J83" i="5"/>
  <c r="AF83" i="5"/>
  <c r="AG83" i="5" s="1"/>
  <c r="AH83" i="5" s="1"/>
  <c r="F201" i="5" a="1"/>
  <c r="F201" i="5" s="1"/>
  <c r="B201" i="5" a="1"/>
  <c r="B201" i="5" s="1"/>
  <c r="A202" i="5" a="1"/>
  <c r="A202" i="5" s="1"/>
  <c r="A595" i="3"/>
  <c r="B595" i="3" s="1"/>
  <c r="O52" i="3"/>
  <c r="A242" i="3"/>
  <c r="B242" i="3" s="1"/>
  <c r="I64" i="3"/>
  <c r="K85" i="5" l="1"/>
  <c r="AB87" i="5"/>
  <c r="AC86" i="5"/>
  <c r="J84" i="5"/>
  <c r="AF84" i="5"/>
  <c r="AG84" i="5" s="1"/>
  <c r="AH84" i="5" s="1"/>
  <c r="B202" i="5" a="1"/>
  <c r="B202" i="5" s="1"/>
  <c r="F202" i="5" a="1"/>
  <c r="F202" i="5" s="1"/>
  <c r="A203" i="5" a="1"/>
  <c r="A203" i="5" s="1"/>
  <c r="A596" i="3"/>
  <c r="B596" i="3" s="1"/>
  <c r="O53" i="3"/>
  <c r="A243" i="3"/>
  <c r="B243" i="3" s="1"/>
  <c r="I65" i="3"/>
  <c r="K86" i="5" l="1"/>
  <c r="AB88" i="5"/>
  <c r="AC87" i="5"/>
  <c r="J85" i="5"/>
  <c r="AF85" i="5"/>
  <c r="AG85" i="5" s="1"/>
  <c r="AH85" i="5" s="1"/>
  <c r="F203" i="5" a="1"/>
  <c r="F203" i="5" s="1"/>
  <c r="B203" i="5" a="1"/>
  <c r="B203" i="5" s="1"/>
  <c r="A204" i="5" a="1"/>
  <c r="A204" i="5" s="1"/>
  <c r="A597" i="3"/>
  <c r="B597" i="3" s="1"/>
  <c r="O54" i="3"/>
  <c r="A244" i="3"/>
  <c r="B244" i="3" s="1"/>
  <c r="I66" i="3"/>
  <c r="K87" i="5" l="1"/>
  <c r="AB89" i="5"/>
  <c r="AC88" i="5"/>
  <c r="J86" i="5"/>
  <c r="AF86" i="5"/>
  <c r="AG86" i="5" s="1"/>
  <c r="AH86" i="5" s="1"/>
  <c r="B204" i="5" a="1"/>
  <c r="B204" i="5" s="1"/>
  <c r="F204" i="5" a="1"/>
  <c r="F204" i="5" s="1"/>
  <c r="A205" i="5" a="1"/>
  <c r="A205" i="5" s="1"/>
  <c r="A598" i="3"/>
  <c r="B598" i="3" s="1"/>
  <c r="O55" i="3"/>
  <c r="A245" i="3"/>
  <c r="B245" i="3" s="1"/>
  <c r="I67" i="3"/>
  <c r="K88" i="5" l="1"/>
  <c r="AB90" i="5"/>
  <c r="AC89" i="5"/>
  <c r="J87" i="5"/>
  <c r="AF87" i="5"/>
  <c r="AG87" i="5" s="1"/>
  <c r="AH87" i="5" s="1"/>
  <c r="F205" i="5" a="1"/>
  <c r="F205" i="5" s="1"/>
  <c r="B205" i="5" a="1"/>
  <c r="B205" i="5" s="1"/>
  <c r="A206" i="5" a="1"/>
  <c r="A206" i="5" s="1"/>
  <c r="O56" i="3"/>
  <c r="A599" i="3"/>
  <c r="B599" i="3" s="1"/>
  <c r="A246" i="3"/>
  <c r="B246" i="3" s="1"/>
  <c r="I68" i="3"/>
  <c r="K89" i="5" l="1"/>
  <c r="AB91" i="5"/>
  <c r="AC90" i="5"/>
  <c r="J88" i="5"/>
  <c r="AF88" i="5"/>
  <c r="AG88" i="5" s="1"/>
  <c r="AH88" i="5" s="1"/>
  <c r="F206" i="5" a="1"/>
  <c r="F206" i="5" s="1"/>
  <c r="B206" i="5" a="1"/>
  <c r="B206" i="5" s="1"/>
  <c r="A207" i="5" a="1"/>
  <c r="A207" i="5" s="1"/>
  <c r="A600" i="3"/>
  <c r="B600" i="3" s="1"/>
  <c r="O57" i="3"/>
  <c r="A247" i="3"/>
  <c r="B247" i="3" s="1"/>
  <c r="I69" i="3"/>
  <c r="K90" i="5" l="1"/>
  <c r="AB92" i="5"/>
  <c r="AC91" i="5"/>
  <c r="J89" i="5"/>
  <c r="AF89" i="5"/>
  <c r="AG89" i="5" s="1"/>
  <c r="AH89" i="5" s="1"/>
  <c r="F207" i="5" a="1"/>
  <c r="F207" i="5" s="1"/>
  <c r="B207" i="5" a="1"/>
  <c r="B207" i="5" s="1"/>
  <c r="A208" i="5" a="1"/>
  <c r="A208" i="5" s="1"/>
  <c r="A601" i="3"/>
  <c r="B601" i="3" s="1"/>
  <c r="O58" i="3"/>
  <c r="A248" i="3"/>
  <c r="B248" i="3" s="1"/>
  <c r="I70" i="3"/>
  <c r="K91" i="5" l="1"/>
  <c r="AB93" i="5"/>
  <c r="AC92" i="5"/>
  <c r="J90" i="5"/>
  <c r="AF90" i="5"/>
  <c r="AG90" i="5" s="1"/>
  <c r="AH90" i="5" s="1"/>
  <c r="B208" i="5" a="1"/>
  <c r="B208" i="5" s="1"/>
  <c r="F208" i="5" a="1"/>
  <c r="F208" i="5" s="1"/>
  <c r="A209" i="5" a="1"/>
  <c r="A209" i="5" s="1"/>
  <c r="A602" i="3"/>
  <c r="B602" i="3" s="1"/>
  <c r="O59" i="3"/>
  <c r="A249" i="3"/>
  <c r="B249" i="3" s="1"/>
  <c r="I71" i="3"/>
  <c r="K92" i="5" l="1"/>
  <c r="AB94" i="5"/>
  <c r="AC93" i="5"/>
  <c r="J91" i="5"/>
  <c r="AF91" i="5"/>
  <c r="AG91" i="5" s="1"/>
  <c r="AH91" i="5" s="1"/>
  <c r="F209" i="5" a="1"/>
  <c r="F209" i="5" s="1"/>
  <c r="B209" i="5" a="1"/>
  <c r="B209" i="5" s="1"/>
  <c r="A210" i="5" a="1"/>
  <c r="A210" i="5" s="1"/>
  <c r="A603" i="3"/>
  <c r="B603" i="3" s="1"/>
  <c r="O60" i="3"/>
  <c r="I72" i="3"/>
  <c r="A250" i="3"/>
  <c r="B250" i="3" s="1"/>
  <c r="AB95" i="5" l="1"/>
  <c r="AC94" i="5"/>
  <c r="K93" i="5"/>
  <c r="J92" i="5"/>
  <c r="AF92" i="5"/>
  <c r="AG92" i="5" s="1"/>
  <c r="AH92" i="5" s="1"/>
  <c r="F210" i="5" a="1"/>
  <c r="F210" i="5" s="1"/>
  <c r="B210" i="5" a="1"/>
  <c r="B210" i="5" s="1"/>
  <c r="A211" i="5" a="1"/>
  <c r="A211" i="5" s="1"/>
  <c r="A604" i="3"/>
  <c r="B604" i="3" s="1"/>
  <c r="O61" i="3"/>
  <c r="I73" i="3"/>
  <c r="A252" i="3" s="1"/>
  <c r="B252" i="3" s="1"/>
  <c r="A251" i="3"/>
  <c r="B251" i="3" s="1"/>
  <c r="J93" i="5" l="1"/>
  <c r="AF93" i="5"/>
  <c r="AG93" i="5" s="1"/>
  <c r="AH93" i="5" s="1"/>
  <c r="K94" i="5"/>
  <c r="AB96" i="5"/>
  <c r="AC95" i="5"/>
  <c r="F211" i="5" a="1"/>
  <c r="F211" i="5" s="1"/>
  <c r="B211" i="5" a="1"/>
  <c r="B211" i="5" s="1"/>
  <c r="A212" i="5" a="1"/>
  <c r="A212" i="5" s="1"/>
  <c r="O62" i="3"/>
  <c r="A605" i="3"/>
  <c r="B605" i="3" s="1"/>
  <c r="J94" i="5" l="1"/>
  <c r="AF94" i="5"/>
  <c r="AG94" i="5" s="1"/>
  <c r="AH94" i="5" s="1"/>
  <c r="K95" i="5"/>
  <c r="AB97" i="5"/>
  <c r="AC96" i="5"/>
  <c r="F212" i="5" a="1"/>
  <c r="F212" i="5" s="1"/>
  <c r="B212" i="5" a="1"/>
  <c r="B212" i="5" s="1"/>
  <c r="A213" i="5" a="1"/>
  <c r="A213" i="5" s="1"/>
  <c r="A606" i="3"/>
  <c r="B606" i="3" s="1"/>
  <c r="O63" i="3"/>
  <c r="K96" i="5" l="1"/>
  <c r="AB98" i="5"/>
  <c r="AC97" i="5"/>
  <c r="J95" i="5"/>
  <c r="AF95" i="5"/>
  <c r="AG95" i="5" s="1"/>
  <c r="AH95" i="5" s="1"/>
  <c r="W138" i="5"/>
  <c r="AC138" i="5"/>
  <c r="B213" i="5" a="1"/>
  <c r="B213" i="5" s="1"/>
  <c r="F213" i="5" a="1"/>
  <c r="F213" i="5" s="1"/>
  <c r="A214" i="5" a="1"/>
  <c r="A214" i="5" s="1"/>
  <c r="A607" i="3"/>
  <c r="B607" i="3" s="1"/>
  <c r="O64" i="3"/>
  <c r="J96" i="5" l="1"/>
  <c r="AF96" i="5"/>
  <c r="AG96" i="5" s="1"/>
  <c r="AH96" i="5" s="1"/>
  <c r="K97" i="5"/>
  <c r="AB99" i="5"/>
  <c r="AC98" i="5"/>
  <c r="F214" i="5" a="1"/>
  <c r="F214" i="5" s="1"/>
  <c r="B214" i="5" a="1"/>
  <c r="B214" i="5" s="1"/>
  <c r="A215" i="5" a="1"/>
  <c r="A215" i="5" s="1"/>
  <c r="A608" i="3"/>
  <c r="B608" i="3" s="1"/>
  <c r="O65" i="3"/>
  <c r="K98" i="5" l="1"/>
  <c r="AB100" i="5"/>
  <c r="AC99" i="5"/>
  <c r="J97" i="5"/>
  <c r="AF97" i="5"/>
  <c r="AG97" i="5" s="1"/>
  <c r="AH97" i="5" s="1"/>
  <c r="F215" i="5" a="1"/>
  <c r="F215" i="5" s="1"/>
  <c r="B215" i="5" a="1"/>
  <c r="B215" i="5" s="1"/>
  <c r="A216" i="5" a="1"/>
  <c r="A216" i="5" s="1"/>
  <c r="A609" i="3"/>
  <c r="B609" i="3" s="1"/>
  <c r="O66" i="3"/>
  <c r="K99" i="5" l="1"/>
  <c r="AB101" i="5"/>
  <c r="AC100" i="5"/>
  <c r="J98" i="5"/>
  <c r="AF98" i="5"/>
  <c r="AG98" i="5" s="1"/>
  <c r="AH98" i="5" s="1"/>
  <c r="F216" i="5" a="1"/>
  <c r="F216" i="5" s="1"/>
  <c r="B216" i="5" a="1"/>
  <c r="B216" i="5" s="1"/>
  <c r="A217" i="5" a="1"/>
  <c r="A217" i="5" s="1"/>
  <c r="A610" i="3"/>
  <c r="B610" i="3" s="1"/>
  <c r="O67" i="3"/>
  <c r="K100" i="5" l="1"/>
  <c r="AB102" i="5"/>
  <c r="AC101" i="5"/>
  <c r="J99" i="5"/>
  <c r="AF99" i="5"/>
  <c r="AG99" i="5" s="1"/>
  <c r="AH99" i="5" s="1"/>
  <c r="F217" i="5" a="1"/>
  <c r="F217" i="5" s="1"/>
  <c r="B217" i="5" a="1"/>
  <c r="B217" i="5" s="1"/>
  <c r="A218" i="5" a="1"/>
  <c r="A218" i="5" s="1"/>
  <c r="O68" i="3"/>
  <c r="A611" i="3"/>
  <c r="B611" i="3" s="1"/>
  <c r="AB103" i="5" l="1"/>
  <c r="AC102" i="5"/>
  <c r="J100" i="5"/>
  <c r="AF100" i="5"/>
  <c r="AG100" i="5" s="1"/>
  <c r="AH100" i="5" s="1"/>
  <c r="K101" i="5"/>
  <c r="F218" i="5" a="1"/>
  <c r="F218" i="5" s="1"/>
  <c r="B218" i="5" a="1"/>
  <c r="B218" i="5" s="1"/>
  <c r="A219" i="5" a="1"/>
  <c r="A219" i="5" s="1"/>
  <c r="A612" i="3"/>
  <c r="B612" i="3" s="1"/>
  <c r="O69" i="3"/>
  <c r="J101" i="5" l="1"/>
  <c r="AF101" i="5"/>
  <c r="AG101" i="5" s="1"/>
  <c r="AH101" i="5" s="1"/>
  <c r="K102" i="5"/>
  <c r="AB104" i="5"/>
  <c r="AC103" i="5"/>
  <c r="B219" i="5" a="1"/>
  <c r="B219" i="5" s="1"/>
  <c r="F219" i="5" a="1"/>
  <c r="F219" i="5" s="1"/>
  <c r="A220" i="5" a="1"/>
  <c r="A220" i="5" s="1"/>
  <c r="A613" i="3"/>
  <c r="B613" i="3" s="1"/>
  <c r="O70" i="3"/>
  <c r="J102" i="5" l="1"/>
  <c r="AF102" i="5"/>
  <c r="AG102" i="5" s="1"/>
  <c r="AH102" i="5" s="1"/>
  <c r="K103" i="5"/>
  <c r="AB105" i="5"/>
  <c r="AC104" i="5"/>
  <c r="F220" i="5" a="1"/>
  <c r="F220" i="5" s="1"/>
  <c r="B220" i="5" a="1"/>
  <c r="B220" i="5" s="1"/>
  <c r="A221" i="5" a="1"/>
  <c r="A221" i="5" s="1"/>
  <c r="A614" i="3"/>
  <c r="B614" i="3" s="1"/>
  <c r="O71" i="3"/>
  <c r="J103" i="5" l="1"/>
  <c r="AF103" i="5"/>
  <c r="AG103" i="5" s="1"/>
  <c r="AH103" i="5" s="1"/>
  <c r="K104" i="5"/>
  <c r="AB106" i="5"/>
  <c r="AC105" i="5"/>
  <c r="F221" i="5" a="1"/>
  <c r="F221" i="5" s="1"/>
  <c r="B221" i="5" a="1"/>
  <c r="B221" i="5" s="1"/>
  <c r="A222" i="5" a="1"/>
  <c r="A222" i="5" s="1"/>
  <c r="A615" i="3"/>
  <c r="B615" i="3" s="1"/>
  <c r="O72" i="3"/>
  <c r="J104" i="5" l="1"/>
  <c r="AF104" i="5"/>
  <c r="AG104" i="5" s="1"/>
  <c r="AH104" i="5" s="1"/>
  <c r="K105" i="5"/>
  <c r="AB107" i="5"/>
  <c r="AC106" i="5"/>
  <c r="B222" i="5" a="1"/>
  <c r="B222" i="5" s="1"/>
  <c r="F222" i="5" a="1"/>
  <c r="F222" i="5" s="1"/>
  <c r="A223" i="5" a="1"/>
  <c r="A223" i="5" s="1"/>
  <c r="O73" i="3"/>
  <c r="A617" i="3" s="1"/>
  <c r="A616" i="3"/>
  <c r="B616" i="3" s="1"/>
  <c r="K106" i="5" l="1"/>
  <c r="J105" i="5"/>
  <c r="AF105" i="5"/>
  <c r="AG105" i="5" s="1"/>
  <c r="AH105" i="5" s="1"/>
  <c r="AB108" i="5"/>
  <c r="AC107" i="5"/>
  <c r="B617" i="3"/>
  <c r="Q11" i="6" s="1"/>
  <c r="F223" i="5" a="1"/>
  <c r="F223" i="5" s="1"/>
  <c r="B223" i="5" a="1"/>
  <c r="B223" i="5" s="1"/>
  <c r="A224" i="5" a="1"/>
  <c r="A224" i="5" s="1"/>
  <c r="Y8" i="6"/>
  <c r="Q25" i="6"/>
  <c r="I18" i="6"/>
  <c r="Y16" i="6"/>
  <c r="I17" i="6"/>
  <c r="Q18" i="6"/>
  <c r="Y17" i="6"/>
  <c r="Y18" i="6"/>
  <c r="Y12" i="6"/>
  <c r="I25" i="6"/>
  <c r="I19" i="6"/>
  <c r="I34" i="6"/>
  <c r="Y19" i="6"/>
  <c r="Q26" i="6"/>
  <c r="I20" i="6"/>
  <c r="I26" i="6"/>
  <c r="I27" i="6"/>
  <c r="Y25" i="6"/>
  <c r="Q20" i="6"/>
  <c r="I28" i="6"/>
  <c r="Q19" i="6"/>
  <c r="Q27" i="6"/>
  <c r="I21" i="6"/>
  <c r="I30" i="6"/>
  <c r="Y21" i="6"/>
  <c r="Y20" i="6"/>
  <c r="I29" i="6"/>
  <c r="Q34" i="6"/>
  <c r="Q28" i="6"/>
  <c r="Y26" i="6"/>
  <c r="Y27" i="6"/>
  <c r="I35" i="6"/>
  <c r="I36" i="6"/>
  <c r="Q21" i="6"/>
  <c r="Y28" i="6"/>
  <c r="Q29" i="6"/>
  <c r="Y36" i="6"/>
  <c r="Y35" i="6"/>
  <c r="Q36" i="6"/>
  <c r="Y34" i="6"/>
  <c r="I38" i="6"/>
  <c r="Y29" i="6"/>
  <c r="Q35" i="6"/>
  <c r="I37" i="6"/>
  <c r="Q38" i="6"/>
  <c r="Q37" i="6"/>
  <c r="Y30" i="6"/>
  <c r="Q30" i="6"/>
  <c r="Y37" i="6"/>
  <c r="Y38" i="6"/>
  <c r="I39" i="6"/>
  <c r="Q39" i="6"/>
  <c r="Y39" i="6"/>
  <c r="K107" i="5" l="1"/>
  <c r="AB109" i="5"/>
  <c r="AC108" i="5"/>
  <c r="J106" i="5"/>
  <c r="AF106" i="5"/>
  <c r="AG106" i="5" s="1"/>
  <c r="AH106" i="5" s="1"/>
  <c r="Y11" i="6"/>
  <c r="I12" i="6"/>
  <c r="Y10" i="6"/>
  <c r="Y7" i="6"/>
  <c r="I11" i="6"/>
  <c r="Q17" i="6"/>
  <c r="Q16" i="6"/>
  <c r="Q12" i="6"/>
  <c r="Q10" i="6"/>
  <c r="L121" i="5"/>
  <c r="K121" i="5"/>
  <c r="U137" i="5" s="1"/>
  <c r="Q8" i="6"/>
  <c r="I10" i="6"/>
  <c r="I8" i="6"/>
  <c r="I7" i="6"/>
  <c r="Q7" i="6"/>
  <c r="Y9" i="6"/>
  <c r="I16" i="6"/>
  <c r="Q9" i="6"/>
  <c r="I9" i="6"/>
  <c r="F224" i="5" a="1"/>
  <c r="F224" i="5" s="1"/>
  <c r="B224" i="5" a="1"/>
  <c r="B224" i="5" s="1"/>
  <c r="A225" i="5" a="1"/>
  <c r="A225" i="5" s="1"/>
  <c r="K108" i="5" l="1"/>
  <c r="AB110" i="5"/>
  <c r="AC109" i="5"/>
  <c r="J107" i="5"/>
  <c r="AF107" i="5"/>
  <c r="AG107" i="5" s="1"/>
  <c r="AH107" i="5" s="1"/>
  <c r="Y41" i="6"/>
  <c r="B128" i="5"/>
  <c r="D128" i="5" s="1"/>
  <c r="E128" i="5" s="1"/>
  <c r="G128" i="5" s="1"/>
  <c r="O137" i="5" s="1"/>
  <c r="B133" i="5"/>
  <c r="B132" i="5"/>
  <c r="B131" i="5"/>
  <c r="B130" i="5"/>
  <c r="B129" i="5"/>
  <c r="D129" i="5" s="1"/>
  <c r="E129" i="5" s="1"/>
  <c r="G129" i="5" s="1"/>
  <c r="P137" i="5" s="1"/>
  <c r="B125" i="5"/>
  <c r="D125" i="5" s="1"/>
  <c r="E125" i="5" s="1"/>
  <c r="G125" i="5" s="1"/>
  <c r="B126" i="5"/>
  <c r="D126" i="5" s="1"/>
  <c r="E126" i="5" s="1"/>
  <c r="G126" i="5" s="1"/>
  <c r="M137" i="5" s="1"/>
  <c r="B123" i="5"/>
  <c r="D123" i="5" s="1"/>
  <c r="E123" i="5" s="1"/>
  <c r="G123" i="5" s="1"/>
  <c r="B127" i="5"/>
  <c r="D127" i="5" s="1"/>
  <c r="E127" i="5" s="1"/>
  <c r="G127" i="5" s="1"/>
  <c r="N137" i="5" s="1"/>
  <c r="B124" i="5"/>
  <c r="D124" i="5" s="1"/>
  <c r="E124" i="5" s="1"/>
  <c r="G124" i="5" s="1"/>
  <c r="D133" i="5"/>
  <c r="E133" i="5" s="1"/>
  <c r="G133" i="5" s="1"/>
  <c r="D132" i="5"/>
  <c r="E132" i="5" s="1"/>
  <c r="G132" i="5" s="1"/>
  <c r="B122" i="5"/>
  <c r="D122" i="5" s="1"/>
  <c r="E122" i="5" s="1"/>
  <c r="G122" i="5" s="1"/>
  <c r="B121" i="5"/>
  <c r="D121" i="5" s="1"/>
  <c r="E121" i="5" s="1"/>
  <c r="G121" i="5" s="1"/>
  <c r="H137" i="5" s="1"/>
  <c r="D131" i="5"/>
  <c r="E131" i="5" s="1"/>
  <c r="G131" i="5" s="1"/>
  <c r="R137" i="5" s="1"/>
  <c r="D130" i="5"/>
  <c r="E130" i="5" s="1"/>
  <c r="G130" i="5" s="1"/>
  <c r="Q137" i="5" s="1"/>
  <c r="AA137" i="5"/>
  <c r="Q41" i="6"/>
  <c r="I41" i="6"/>
  <c r="B225" i="5" a="1"/>
  <c r="B225" i="5" s="1"/>
  <c r="F225" i="5" a="1"/>
  <c r="F225" i="5" s="1"/>
  <c r="A226" i="5" a="1"/>
  <c r="A226" i="5" s="1"/>
  <c r="K109" i="5" l="1"/>
  <c r="AB111" i="5"/>
  <c r="AC110" i="5"/>
  <c r="J108" i="5"/>
  <c r="AF108" i="5"/>
  <c r="AG108" i="5" s="1"/>
  <c r="AH108" i="5" s="1"/>
  <c r="J138" i="5"/>
  <c r="J137" i="5"/>
  <c r="T138" i="5"/>
  <c r="T137" i="5"/>
  <c r="K138" i="5"/>
  <c r="K137" i="5"/>
  <c r="I138" i="5"/>
  <c r="I137" i="5"/>
  <c r="L138" i="5"/>
  <c r="L137" i="5"/>
  <c r="S138" i="5"/>
  <c r="S137" i="5"/>
  <c r="Y43" i="6"/>
  <c r="C20" i="5" s="1"/>
  <c r="BM137" i="5" s="1"/>
  <c r="BM138" i="5"/>
  <c r="B226" i="5" a="1"/>
  <c r="B226" i="5" s="1"/>
  <c r="F226" i="5" a="1"/>
  <c r="F226" i="5" s="1"/>
  <c r="A227" i="5" a="1"/>
  <c r="A227" i="5" s="1"/>
  <c r="J109" i="5" l="1"/>
  <c r="AF109" i="5"/>
  <c r="AG109" i="5" s="1"/>
  <c r="AH109" i="5" s="1"/>
  <c r="K110" i="5"/>
  <c r="AB112" i="5"/>
  <c r="AC111" i="5"/>
  <c r="F227" i="5" a="1"/>
  <c r="F227" i="5" s="1"/>
  <c r="B227" i="5" a="1"/>
  <c r="B227" i="5" s="1"/>
  <c r="A228" i="5" a="1"/>
  <c r="A228" i="5" s="1"/>
  <c r="J110" i="5" l="1"/>
  <c r="AF110" i="5"/>
  <c r="AG110" i="5" s="1"/>
  <c r="AH110" i="5" s="1"/>
  <c r="K111" i="5"/>
  <c r="AB113" i="5"/>
  <c r="AC112" i="5"/>
  <c r="F228" i="5" a="1"/>
  <c r="F228" i="5" s="1"/>
  <c r="B228" i="5" a="1"/>
  <c r="B228" i="5" s="1"/>
  <c r="A229" i="5" a="1"/>
  <c r="A229" i="5" s="1"/>
  <c r="K112" i="5" l="1"/>
  <c r="AB114" i="5"/>
  <c r="AC113" i="5"/>
  <c r="J111" i="5"/>
  <c r="AF111" i="5"/>
  <c r="AG111" i="5" s="1"/>
  <c r="AH111" i="5" s="1"/>
  <c r="F229" i="5" a="1"/>
  <c r="F229" i="5" s="1"/>
  <c r="B229" i="5" a="1"/>
  <c r="B229" i="5" s="1"/>
  <c r="A230" i="5" a="1"/>
  <c r="A230" i="5" s="1"/>
  <c r="K113" i="5" l="1"/>
  <c r="AB115" i="5"/>
  <c r="AC114" i="5"/>
  <c r="J112" i="5"/>
  <c r="AF112" i="5"/>
  <c r="AG112" i="5" s="1"/>
  <c r="AH112" i="5" s="1"/>
  <c r="F230" i="5" a="1"/>
  <c r="F230" i="5" s="1"/>
  <c r="B230" i="5" a="1"/>
  <c r="B230" i="5" s="1"/>
  <c r="A231" i="5" a="1"/>
  <c r="A231" i="5" s="1"/>
  <c r="K114" i="5" l="1"/>
  <c r="AB116" i="5"/>
  <c r="AC115" i="5"/>
  <c r="J113" i="5"/>
  <c r="AF113" i="5"/>
  <c r="AG113" i="5" s="1"/>
  <c r="AH113" i="5" s="1"/>
  <c r="F231" i="5" a="1"/>
  <c r="F231" i="5" s="1"/>
  <c r="B231" i="5" a="1"/>
  <c r="B231" i="5" s="1"/>
  <c r="A232" i="5" a="1"/>
  <c r="A232" i="5" s="1"/>
  <c r="K115" i="5" l="1"/>
  <c r="AB117" i="5"/>
  <c r="AC117" i="5" s="1"/>
  <c r="AC116" i="5"/>
  <c r="J114" i="5"/>
  <c r="AF114" i="5"/>
  <c r="AG114" i="5" s="1"/>
  <c r="AH114" i="5" s="1"/>
  <c r="F232" i="5" a="1"/>
  <c r="F232" i="5" s="1"/>
  <c r="B232" i="5" a="1"/>
  <c r="B232" i="5" s="1"/>
  <c r="A233" i="5" a="1"/>
  <c r="A233" i="5" s="1"/>
  <c r="K116" i="5" l="1"/>
  <c r="K117" i="5"/>
  <c r="AC118" i="5"/>
  <c r="J115" i="5"/>
  <c r="AF115" i="5"/>
  <c r="AG115" i="5" s="1"/>
  <c r="AH115" i="5" s="1"/>
  <c r="F233" i="5" a="1"/>
  <c r="F233" i="5" s="1"/>
  <c r="B233" i="5" a="1"/>
  <c r="B233" i="5" s="1"/>
  <c r="A234" i="5" a="1"/>
  <c r="A234" i="5" s="1"/>
  <c r="J116" i="5" l="1"/>
  <c r="AF116" i="5"/>
  <c r="AG116" i="5" s="1"/>
  <c r="AH116" i="5" s="1"/>
  <c r="J117" i="5"/>
  <c r="AF117" i="5"/>
  <c r="AG117" i="5" s="1"/>
  <c r="K118" i="5"/>
  <c r="F234" i="5" a="1"/>
  <c r="F234" i="5" s="1"/>
  <c r="B234" i="5" a="1"/>
  <c r="B234" i="5" s="1"/>
  <c r="A235" i="5" a="1"/>
  <c r="A235" i="5" s="1"/>
  <c r="AI111" i="5" l="1"/>
  <c r="AH117" i="5"/>
  <c r="L123" i="5"/>
  <c r="K123" i="5"/>
  <c r="AI117" i="5"/>
  <c r="AI71" i="5"/>
  <c r="AI72" i="5"/>
  <c r="AI75" i="5"/>
  <c r="AI73" i="5"/>
  <c r="AI74" i="5"/>
  <c r="AI76" i="5"/>
  <c r="AI77" i="5"/>
  <c r="AI78" i="5"/>
  <c r="AI79" i="5"/>
  <c r="AI80" i="5"/>
  <c r="AI81" i="5"/>
  <c r="AI83" i="5"/>
  <c r="AI82" i="5"/>
  <c r="AI84" i="5"/>
  <c r="AI85" i="5"/>
  <c r="AI86" i="5"/>
  <c r="AI87" i="5"/>
  <c r="AI92" i="5"/>
  <c r="AI88" i="5"/>
  <c r="AI89" i="5"/>
  <c r="AI90" i="5"/>
  <c r="AI91" i="5"/>
  <c r="AI93" i="5"/>
  <c r="AI67" i="5"/>
  <c r="AI38" i="5"/>
  <c r="AI30" i="5"/>
  <c r="AI34" i="5"/>
  <c r="AI33" i="5"/>
  <c r="AI45" i="5"/>
  <c r="AI66" i="5"/>
  <c r="AI62" i="5"/>
  <c r="AI57" i="5"/>
  <c r="AI55" i="5"/>
  <c r="AI37" i="5"/>
  <c r="AI29" i="5"/>
  <c r="AI39" i="5"/>
  <c r="AI94" i="5"/>
  <c r="AI53" i="5"/>
  <c r="AI50" i="5"/>
  <c r="AI56" i="5"/>
  <c r="AI31" i="5"/>
  <c r="AI36" i="5"/>
  <c r="AI32" i="5"/>
  <c r="AI61" i="5"/>
  <c r="AI68" i="5"/>
  <c r="AI51" i="5"/>
  <c r="AI43" i="5"/>
  <c r="AI70" i="5"/>
  <c r="AI48" i="5"/>
  <c r="AI44" i="5"/>
  <c r="AI47" i="5"/>
  <c r="AI52" i="5"/>
  <c r="AI95" i="5"/>
  <c r="AI96" i="5"/>
  <c r="AI54" i="5"/>
  <c r="AI64" i="5"/>
  <c r="AI59" i="5"/>
  <c r="AI65" i="5"/>
  <c r="AI69" i="5"/>
  <c r="AI49" i="5"/>
  <c r="AI58" i="5"/>
  <c r="AI46" i="5"/>
  <c r="AI28" i="5"/>
  <c r="AI41" i="5"/>
  <c r="AI60" i="5"/>
  <c r="AI63" i="5"/>
  <c r="AI40" i="5"/>
  <c r="AI42" i="5"/>
  <c r="AI35" i="5"/>
  <c r="AI97" i="5"/>
  <c r="AI98" i="5"/>
  <c r="AI99" i="5"/>
  <c r="AI100" i="5"/>
  <c r="AI104" i="5"/>
  <c r="AI101" i="5"/>
  <c r="AI102" i="5"/>
  <c r="AI103" i="5"/>
  <c r="AI107" i="5"/>
  <c r="AI105" i="5"/>
  <c r="AI106" i="5"/>
  <c r="AI115" i="5"/>
  <c r="AI116" i="5"/>
  <c r="AI112" i="5"/>
  <c r="AI110" i="5"/>
  <c r="AI114" i="5"/>
  <c r="AI109" i="5"/>
  <c r="AI108" i="5"/>
  <c r="AI113" i="5"/>
  <c r="F235" i="5" a="1"/>
  <c r="F235" i="5" s="1"/>
  <c r="B235" i="5" a="1"/>
  <c r="B235" i="5" s="1"/>
  <c r="A236" i="5" a="1"/>
  <c r="A236" i="5" s="1"/>
  <c r="AJ74" i="5" l="1"/>
  <c r="AK74" i="5" s="1"/>
  <c r="AL74" i="5" s="1"/>
  <c r="AJ97" i="5"/>
  <c r="AK97" i="5" s="1"/>
  <c r="AL97" i="5" s="1"/>
  <c r="AJ76" i="5"/>
  <c r="AK76" i="5" s="1"/>
  <c r="AL76" i="5" s="1"/>
  <c r="AJ81" i="5"/>
  <c r="AK81" i="5" s="1"/>
  <c r="AL81" i="5" s="1"/>
  <c r="AJ84" i="5"/>
  <c r="AK84" i="5" s="1"/>
  <c r="AL84" i="5" s="1"/>
  <c r="AJ87" i="5"/>
  <c r="AK87" i="5" s="1"/>
  <c r="AL87" i="5" s="1"/>
  <c r="AJ90" i="5"/>
  <c r="AK90" i="5" s="1"/>
  <c r="AL90" i="5" s="1"/>
  <c r="AJ93" i="5"/>
  <c r="AK93" i="5" s="1"/>
  <c r="AL93" i="5" s="1"/>
  <c r="AJ71" i="5"/>
  <c r="AK71" i="5" s="1"/>
  <c r="AL71" i="5" s="1"/>
  <c r="AJ72" i="5"/>
  <c r="AK72" i="5" s="1"/>
  <c r="AL72" i="5" s="1"/>
  <c r="AJ101" i="5"/>
  <c r="AK101" i="5" s="1"/>
  <c r="AL101" i="5" s="1"/>
  <c r="AJ110" i="5"/>
  <c r="AK110" i="5" s="1"/>
  <c r="AL110" i="5" s="1"/>
  <c r="AJ117" i="5"/>
  <c r="AK117" i="5" s="1"/>
  <c r="AL117" i="5" s="1"/>
  <c r="AJ103" i="5"/>
  <c r="AK103" i="5" s="1"/>
  <c r="AL103" i="5" s="1"/>
  <c r="AJ112" i="5"/>
  <c r="AK112" i="5" s="1"/>
  <c r="AL112" i="5" s="1"/>
  <c r="AJ73" i="5"/>
  <c r="AK73" i="5" s="1"/>
  <c r="AL73" i="5" s="1"/>
  <c r="AJ77" i="5"/>
  <c r="AK77" i="5" s="1"/>
  <c r="AL77" i="5" s="1"/>
  <c r="AJ99" i="5"/>
  <c r="AK99" i="5" s="1"/>
  <c r="AL99" i="5" s="1"/>
  <c r="AJ105" i="5"/>
  <c r="AK105" i="5" s="1"/>
  <c r="AL105" i="5" s="1"/>
  <c r="AJ85" i="5"/>
  <c r="AK85" i="5" s="1"/>
  <c r="AL85" i="5" s="1"/>
  <c r="AJ104" i="5"/>
  <c r="AK104" i="5" s="1"/>
  <c r="AL104" i="5" s="1"/>
  <c r="AJ86" i="5"/>
  <c r="AK86" i="5" s="1"/>
  <c r="AL86" i="5" s="1"/>
  <c r="AJ88" i="5"/>
  <c r="AK88" i="5" s="1"/>
  <c r="AL88" i="5" s="1"/>
  <c r="AJ89" i="5"/>
  <c r="AK89" i="5" s="1"/>
  <c r="AL89" i="5" s="1"/>
  <c r="AJ115" i="5"/>
  <c r="AK115" i="5" s="1"/>
  <c r="AL115" i="5" s="1"/>
  <c r="AJ98" i="5"/>
  <c r="AK98" i="5" s="1"/>
  <c r="AL98" i="5" s="1"/>
  <c r="AJ113" i="5"/>
  <c r="AK113" i="5" s="1"/>
  <c r="AL113" i="5" s="1"/>
  <c r="AJ91" i="5"/>
  <c r="AK91" i="5" s="1"/>
  <c r="AL91" i="5" s="1"/>
  <c r="AJ92" i="5"/>
  <c r="AK92" i="5" s="1"/>
  <c r="AL92" i="5" s="1"/>
  <c r="AJ100" i="5"/>
  <c r="AK100" i="5" s="1"/>
  <c r="AL100" i="5" s="1"/>
  <c r="AJ78" i="5"/>
  <c r="AK78" i="5" s="1"/>
  <c r="AL78" i="5" s="1"/>
  <c r="AJ95" i="5"/>
  <c r="AK95" i="5" s="1"/>
  <c r="AL95" i="5" s="1"/>
  <c r="AJ111" i="5"/>
  <c r="AK111" i="5" s="1"/>
  <c r="AL111" i="5" s="1"/>
  <c r="AJ75" i="5"/>
  <c r="AK75" i="5" s="1"/>
  <c r="AL75" i="5" s="1"/>
  <c r="AJ102" i="5"/>
  <c r="AK102" i="5" s="1"/>
  <c r="AL102" i="5" s="1"/>
  <c r="AJ106" i="5"/>
  <c r="AK106" i="5" s="1"/>
  <c r="AL106" i="5" s="1"/>
  <c r="AJ79" i="5"/>
  <c r="AK79" i="5" s="1"/>
  <c r="AL79" i="5" s="1"/>
  <c r="AJ114" i="5"/>
  <c r="AK114" i="5" s="1"/>
  <c r="AL114" i="5" s="1"/>
  <c r="AJ82" i="5"/>
  <c r="AK82" i="5" s="1"/>
  <c r="AL82" i="5" s="1"/>
  <c r="AJ107" i="5"/>
  <c r="AK107" i="5" s="1"/>
  <c r="AL107" i="5" s="1"/>
  <c r="AJ116" i="5"/>
  <c r="AK116" i="5" s="1"/>
  <c r="AL116" i="5" s="1"/>
  <c r="AJ109" i="5"/>
  <c r="AK109" i="5" s="1"/>
  <c r="AL109" i="5" s="1"/>
  <c r="AJ94" i="5"/>
  <c r="AK94" i="5" s="1"/>
  <c r="AL94" i="5" s="1"/>
  <c r="AJ83" i="5"/>
  <c r="AK83" i="5" s="1"/>
  <c r="AL83" i="5" s="1"/>
  <c r="AJ108" i="5"/>
  <c r="AK108" i="5" s="1"/>
  <c r="AL108" i="5" s="1"/>
  <c r="AJ80" i="5"/>
  <c r="AK80" i="5" s="1"/>
  <c r="AL80" i="5" s="1"/>
  <c r="AJ96" i="5"/>
  <c r="AK96" i="5" s="1"/>
  <c r="AL96" i="5" s="1"/>
  <c r="AJ32" i="5"/>
  <c r="AK32" i="5" s="1"/>
  <c r="AL32" i="5" s="1"/>
  <c r="AJ60" i="5"/>
  <c r="AK60" i="5" s="1"/>
  <c r="AL60" i="5" s="1"/>
  <c r="AJ30" i="5"/>
  <c r="AK30" i="5" s="1"/>
  <c r="AL30" i="5" s="1"/>
  <c r="AJ45" i="5"/>
  <c r="AK45" i="5" s="1"/>
  <c r="AL45" i="5" s="1"/>
  <c r="AJ54" i="5"/>
  <c r="AK54" i="5" s="1"/>
  <c r="AL54" i="5" s="1"/>
  <c r="AJ48" i="5"/>
  <c r="AK48" i="5" s="1"/>
  <c r="AL48" i="5" s="1"/>
  <c r="AJ42" i="5"/>
  <c r="AK42" i="5" s="1"/>
  <c r="AL42" i="5" s="1"/>
  <c r="AJ41" i="5"/>
  <c r="AK41" i="5" s="1"/>
  <c r="AL41" i="5" s="1"/>
  <c r="AJ49" i="5"/>
  <c r="AK49" i="5" s="1"/>
  <c r="AL49" i="5" s="1"/>
  <c r="AJ46" i="5"/>
  <c r="AK46" i="5" s="1"/>
  <c r="AL46" i="5" s="1"/>
  <c r="AJ52" i="5"/>
  <c r="AK52" i="5" s="1"/>
  <c r="AL52" i="5" s="1"/>
  <c r="AJ59" i="5"/>
  <c r="AK59" i="5" s="1"/>
  <c r="AL59" i="5" s="1"/>
  <c r="AJ57" i="5"/>
  <c r="AK57" i="5" s="1"/>
  <c r="AL57" i="5" s="1"/>
  <c r="AJ67" i="5"/>
  <c r="AK67" i="5" s="1"/>
  <c r="AL67" i="5" s="1"/>
  <c r="AJ61" i="5"/>
  <c r="AK61" i="5" s="1"/>
  <c r="AL61" i="5" s="1"/>
  <c r="AJ44" i="5"/>
  <c r="AK44" i="5" s="1"/>
  <c r="AL44" i="5" s="1"/>
  <c r="AJ37" i="5"/>
  <c r="AK37" i="5" s="1"/>
  <c r="AL37" i="5" s="1"/>
  <c r="AJ56" i="5"/>
  <c r="AK56" i="5" s="1"/>
  <c r="AL56" i="5" s="1"/>
  <c r="AJ51" i="5"/>
  <c r="AK51" i="5" s="1"/>
  <c r="AL51" i="5" s="1"/>
  <c r="AJ55" i="5"/>
  <c r="AK55" i="5" s="1"/>
  <c r="AL55" i="5" s="1"/>
  <c r="AJ69" i="5"/>
  <c r="AK69" i="5" s="1"/>
  <c r="AL69" i="5" s="1"/>
  <c r="AJ43" i="5"/>
  <c r="AK43" i="5" s="1"/>
  <c r="AL43" i="5" s="1"/>
  <c r="AJ53" i="5"/>
  <c r="AK53" i="5" s="1"/>
  <c r="AL53" i="5" s="1"/>
  <c r="AJ50" i="5"/>
  <c r="AK50" i="5" s="1"/>
  <c r="AL50" i="5" s="1"/>
  <c r="AJ29" i="5"/>
  <c r="AK29" i="5" s="1"/>
  <c r="AL29" i="5" s="1"/>
  <c r="AJ31" i="5"/>
  <c r="AK31" i="5" s="1"/>
  <c r="AL31" i="5" s="1"/>
  <c r="AJ28" i="5"/>
  <c r="AJ47" i="5"/>
  <c r="AK47" i="5" s="1"/>
  <c r="AL47" i="5" s="1"/>
  <c r="AJ66" i="5"/>
  <c r="AK66" i="5" s="1"/>
  <c r="AL66" i="5" s="1"/>
  <c r="AJ65" i="5"/>
  <c r="AK65" i="5" s="1"/>
  <c r="AL65" i="5" s="1"/>
  <c r="AJ70" i="5"/>
  <c r="AK70" i="5" s="1"/>
  <c r="AL70" i="5" s="1"/>
  <c r="AJ35" i="5"/>
  <c r="AK35" i="5" s="1"/>
  <c r="AL35" i="5" s="1"/>
  <c r="AJ34" i="5"/>
  <c r="AK34" i="5" s="1"/>
  <c r="AL34" i="5" s="1"/>
  <c r="AJ64" i="5"/>
  <c r="AK64" i="5" s="1"/>
  <c r="AL64" i="5" s="1"/>
  <c r="AJ62" i="5"/>
  <c r="AK62" i="5" s="1"/>
  <c r="AL62" i="5" s="1"/>
  <c r="AJ63" i="5"/>
  <c r="AK63" i="5" s="1"/>
  <c r="AL63" i="5" s="1"/>
  <c r="AJ33" i="5"/>
  <c r="AK33" i="5" s="1"/>
  <c r="AL33" i="5" s="1"/>
  <c r="AJ40" i="5"/>
  <c r="AK40" i="5" s="1"/>
  <c r="AL40" i="5" s="1"/>
  <c r="AJ68" i="5"/>
  <c r="AK68" i="5" s="1"/>
  <c r="AL68" i="5" s="1"/>
  <c r="AJ39" i="5"/>
  <c r="AK39" i="5" s="1"/>
  <c r="AL39" i="5" s="1"/>
  <c r="AJ36" i="5"/>
  <c r="AK36" i="5" s="1"/>
  <c r="AL36" i="5" s="1"/>
  <c r="AJ38" i="5"/>
  <c r="AK38" i="5" s="1"/>
  <c r="AL38" i="5" s="1"/>
  <c r="AJ58" i="5"/>
  <c r="AK58" i="5" s="1"/>
  <c r="AL58" i="5" s="1"/>
  <c r="W137" i="5"/>
  <c r="K124" i="5"/>
  <c r="AC137" i="5"/>
  <c r="L124" i="5"/>
  <c r="AD137" i="5" s="1"/>
  <c r="F236" i="5" a="1"/>
  <c r="F236" i="5" s="1"/>
  <c r="B236" i="5" a="1"/>
  <c r="B236" i="5" s="1"/>
  <c r="A237" i="5" a="1"/>
  <c r="A237" i="5" s="1"/>
  <c r="AK28" i="5" l="1"/>
  <c r="AL28" i="5" s="1"/>
  <c r="X137" i="5"/>
  <c r="M124" i="5"/>
  <c r="F237" i="5" a="1"/>
  <c r="F237" i="5" s="1"/>
  <c r="B237" i="5" a="1"/>
  <c r="B237" i="5" s="1"/>
  <c r="A238" i="5" a="1"/>
  <c r="A238" i="5" s="1"/>
  <c r="F238" i="5" l="1" a="1"/>
  <c r="F238" i="5" s="1"/>
  <c r="B238" i="5" a="1"/>
  <c r="B238" i="5" s="1"/>
  <c r="A239" i="5" a="1"/>
  <c r="A239" i="5" s="1"/>
  <c r="B239" i="5" l="1" a="1"/>
  <c r="B239" i="5" s="1"/>
  <c r="F239" i="5" a="1"/>
  <c r="F239" i="5" s="1"/>
  <c r="A240" i="5" a="1"/>
  <c r="A240" i="5" s="1"/>
  <c r="F240" i="5" l="1" a="1"/>
  <c r="F240" i="5" s="1"/>
  <c r="B240" i="5" a="1"/>
  <c r="B240" i="5" s="1"/>
  <c r="A241" i="5" a="1"/>
  <c r="A241" i="5" s="1"/>
  <c r="B241" i="5" l="1" a="1"/>
  <c r="B241" i="5" s="1"/>
  <c r="F241" i="5" a="1"/>
  <c r="F241" i="5" s="1"/>
  <c r="A242" i="5" a="1"/>
  <c r="A242" i="5" s="1"/>
  <c r="F242" i="5" l="1" a="1"/>
  <c r="F242" i="5" s="1"/>
  <c r="B242" i="5" a="1"/>
  <c r="B242" i="5" s="1"/>
  <c r="A243" i="5" a="1"/>
  <c r="A243" i="5" s="1"/>
  <c r="F243" i="5" l="1" a="1"/>
  <c r="F243" i="5" s="1"/>
  <c r="B243" i="5" a="1"/>
  <c r="B243" i="5" s="1"/>
  <c r="A244" i="5" a="1"/>
  <c r="A244" i="5" s="1"/>
  <c r="F244" i="5" l="1" a="1"/>
  <c r="F244" i="5" s="1"/>
  <c r="B244" i="5" a="1"/>
  <c r="B244" i="5" s="1"/>
  <c r="A245" i="5" a="1"/>
  <c r="A245" i="5" s="1"/>
  <c r="F245" i="5" l="1" a="1"/>
  <c r="F245" i="5" s="1"/>
  <c r="B245" i="5" a="1"/>
  <c r="B245" i="5" s="1"/>
  <c r="A246" i="5" a="1"/>
  <c r="A246" i="5" s="1"/>
  <c r="F246" i="5" l="1" a="1"/>
  <c r="F246" i="5" s="1"/>
  <c r="B246" i="5" a="1"/>
  <c r="B246" i="5" s="1"/>
  <c r="A247" i="5" a="1"/>
  <c r="A247" i="5" s="1"/>
  <c r="F247" i="5" l="1" a="1"/>
  <c r="F247" i="5" s="1"/>
  <c r="B247" i="5" a="1"/>
  <c r="B247" i="5" s="1"/>
  <c r="A248" i="5" a="1"/>
  <c r="A248" i="5" s="1"/>
  <c r="F248" i="5" l="1" a="1"/>
  <c r="F248" i="5" s="1"/>
  <c r="B248" i="5" a="1"/>
  <c r="B248" i="5" s="1"/>
  <c r="A249" i="5" a="1"/>
  <c r="A249" i="5" s="1"/>
  <c r="F249" i="5" l="1" a="1"/>
  <c r="F249" i="5" s="1"/>
  <c r="B249" i="5" a="1"/>
  <c r="B249" i="5" s="1"/>
  <c r="A250" i="5" a="1"/>
  <c r="A250" i="5" s="1"/>
  <c r="F250" i="5" l="1" a="1"/>
  <c r="F250" i="5" s="1"/>
  <c r="B250" i="5" a="1"/>
  <c r="B250" i="5" s="1"/>
  <c r="A251" i="5" a="1"/>
  <c r="A251" i="5" s="1"/>
  <c r="F251" i="5" l="1" a="1"/>
  <c r="F251" i="5" s="1"/>
  <c r="B251" i="5" a="1"/>
  <c r="B251" i="5" s="1"/>
  <c r="A252" i="5" a="1"/>
  <c r="A252" i="5" s="1"/>
  <c r="F252" i="5" l="1" a="1"/>
  <c r="F252" i="5" s="1"/>
  <c r="B252" i="5" a="1"/>
  <c r="B252" i="5" s="1"/>
  <c r="A253" i="5" a="1"/>
  <c r="A253" i="5" s="1"/>
  <c r="B253" i="5" l="1" a="1"/>
  <c r="B253" i="5" s="1"/>
  <c r="F253" i="5" a="1"/>
  <c r="F253" i="5" s="1"/>
  <c r="A254" i="5" a="1"/>
  <c r="A254" i="5" s="1"/>
  <c r="B254" i="5" l="1" a="1"/>
  <c r="B254" i="5" s="1"/>
  <c r="F254" i="5" a="1"/>
  <c r="F254" i="5" s="1"/>
  <c r="A255" i="5" a="1"/>
  <c r="A255" i="5" s="1"/>
  <c r="F255" i="5" l="1" a="1"/>
  <c r="F255" i="5" s="1"/>
  <c r="B255" i="5" a="1"/>
  <c r="B255" i="5" s="1"/>
  <c r="A256" i="5" a="1"/>
  <c r="A256" i="5" s="1"/>
  <c r="B256" i="5" l="1" a="1"/>
  <c r="B256" i="5" s="1"/>
  <c r="F256" i="5" a="1"/>
  <c r="F256" i="5" s="1"/>
  <c r="A257" i="5" a="1"/>
  <c r="A257" i="5" s="1"/>
  <c r="B257" i="5" l="1" a="1"/>
  <c r="B257" i="5" s="1"/>
  <c r="F257" i="5" a="1"/>
  <c r="F257" i="5" s="1"/>
  <c r="A258" i="5" a="1"/>
  <c r="A258" i="5" s="1"/>
  <c r="F258" i="5" l="1" a="1"/>
  <c r="F258" i="5" s="1"/>
  <c r="B258" i="5" a="1"/>
  <c r="B258" i="5" s="1"/>
  <c r="A259" i="5" a="1"/>
  <c r="A259" i="5" s="1"/>
  <c r="F259" i="5" l="1" a="1"/>
  <c r="F259" i="5" s="1"/>
  <c r="B259" i="5" a="1"/>
  <c r="B259" i="5" s="1"/>
  <c r="A260" i="5" a="1"/>
  <c r="A260" i="5" s="1"/>
  <c r="F260" i="5" l="1" a="1"/>
  <c r="F260" i="5" s="1"/>
  <c r="B260" i="5" a="1"/>
  <c r="B260" i="5" s="1"/>
  <c r="A261" i="5" a="1"/>
  <c r="A261" i="5" s="1"/>
  <c r="F261" i="5" l="1" a="1"/>
  <c r="F261" i="5" s="1"/>
  <c r="B261" i="5" a="1"/>
  <c r="B261" i="5" s="1"/>
  <c r="A262" i="5" a="1"/>
  <c r="A262" i="5" s="1"/>
  <c r="B262" i="5" l="1" a="1"/>
  <c r="B262" i="5" s="1"/>
  <c r="F262" i="5" a="1"/>
  <c r="F262" i="5" s="1"/>
  <c r="A263" i="5" a="1"/>
  <c r="A263" i="5" s="1"/>
  <c r="F263" i="5" l="1" a="1"/>
  <c r="F263" i="5" s="1"/>
  <c r="B263" i="5" a="1"/>
  <c r="B263" i="5" s="1"/>
  <c r="A264" i="5" a="1"/>
  <c r="A264" i="5" s="1"/>
  <c r="F264" i="5" l="1" a="1"/>
  <c r="F264" i="5" s="1"/>
  <c r="B264" i="5" a="1"/>
  <c r="B264" i="5" s="1"/>
  <c r="A265" i="5" a="1"/>
  <c r="A265" i="5" s="1"/>
  <c r="F265" i="5" l="1" a="1"/>
  <c r="F265" i="5" s="1"/>
  <c r="B265" i="5" a="1"/>
  <c r="B265" i="5" s="1"/>
  <c r="A266" i="5" a="1"/>
  <c r="A266" i="5" s="1"/>
  <c r="F266" i="5" l="1" a="1"/>
  <c r="F266" i="5" s="1"/>
  <c r="B266" i="5" a="1"/>
  <c r="B266" i="5" s="1"/>
  <c r="A267" i="5" a="1"/>
  <c r="A267" i="5" s="1"/>
  <c r="F267" i="5" l="1" a="1"/>
  <c r="F267" i="5" s="1"/>
  <c r="B267" i="5" a="1"/>
  <c r="B267" i="5" s="1"/>
  <c r="A268" i="5" a="1"/>
  <c r="A268" i="5" s="1"/>
  <c r="F268" i="5" l="1" a="1"/>
  <c r="F268" i="5" s="1"/>
  <c r="B268" i="5" a="1"/>
  <c r="B268" i="5" s="1"/>
  <c r="A269" i="5" a="1"/>
  <c r="A269" i="5" s="1"/>
  <c r="F269" i="5" l="1" a="1"/>
  <c r="F269" i="5" s="1"/>
  <c r="B269" i="5" a="1"/>
  <c r="B269" i="5" s="1"/>
  <c r="A270" i="5" a="1"/>
  <c r="A270" i="5" s="1"/>
  <c r="B270" i="5" l="1" a="1"/>
  <c r="B270" i="5" s="1"/>
  <c r="F270" i="5" a="1"/>
  <c r="F270" i="5" s="1"/>
  <c r="A271" i="5" a="1"/>
  <c r="A271" i="5" s="1"/>
  <c r="F271" i="5" l="1" a="1"/>
  <c r="F271" i="5" s="1"/>
  <c r="B271" i="5" a="1"/>
  <c r="B271" i="5" s="1"/>
  <c r="A272" i="5" a="1"/>
  <c r="A272" i="5" s="1"/>
  <c r="F272" i="5" l="1" a="1"/>
  <c r="F272" i="5" s="1"/>
  <c r="B272" i="5" a="1"/>
  <c r="B272" i="5" s="1"/>
  <c r="A273" i="5" a="1"/>
  <c r="A273" i="5" s="1"/>
  <c r="F273" i="5" l="1" a="1"/>
  <c r="F273" i="5" s="1"/>
  <c r="B273" i="5" a="1"/>
  <c r="B273" i="5" s="1"/>
  <c r="A274" i="5" a="1"/>
  <c r="A274" i="5" s="1"/>
  <c r="F274" i="5" l="1" a="1"/>
  <c r="F274" i="5" s="1"/>
  <c r="B274" i="5" a="1"/>
  <c r="B274" i="5" s="1"/>
  <c r="A275" i="5" a="1"/>
  <c r="A275" i="5" s="1"/>
  <c r="F275" i="5" l="1" a="1"/>
  <c r="F275" i="5" s="1"/>
  <c r="B275" i="5" a="1"/>
  <c r="B275" i="5" s="1"/>
  <c r="A276" i="5" a="1"/>
  <c r="A276" i="5" s="1"/>
  <c r="F276" i="5" l="1" a="1"/>
  <c r="F276" i="5" s="1"/>
  <c r="B276" i="5" a="1"/>
  <c r="B276" i="5" s="1"/>
  <c r="A277" i="5" a="1"/>
  <c r="A277" i="5" s="1"/>
  <c r="F277" i="5" l="1" a="1"/>
  <c r="F277" i="5" s="1"/>
  <c r="B277" i="5" a="1"/>
  <c r="B277" i="5" s="1"/>
  <c r="A278" i="5" a="1"/>
  <c r="A278" i="5" s="1"/>
  <c r="F278" i="5" l="1" a="1"/>
  <c r="F278" i="5" s="1"/>
  <c r="B278" i="5" a="1"/>
  <c r="B278" i="5" s="1"/>
  <c r="A279" i="5" a="1"/>
  <c r="A279" i="5" s="1"/>
  <c r="B279" i="5" l="1" a="1"/>
  <c r="B279" i="5" s="1"/>
  <c r="F279" i="5" a="1"/>
  <c r="F279" i="5" s="1"/>
  <c r="A280" i="5" a="1"/>
  <c r="A280" i="5" s="1"/>
  <c r="F280" i="5" l="1" a="1"/>
  <c r="F280" i="5" s="1"/>
  <c r="B280" i="5" a="1"/>
  <c r="B280" i="5" s="1"/>
  <c r="A281" i="5" a="1"/>
  <c r="A281" i="5" s="1"/>
  <c r="AE138" i="5" l="1"/>
  <c r="F281" i="5" a="1"/>
  <c r="F281" i="5" s="1"/>
  <c r="B281" i="5" a="1"/>
  <c r="B281" i="5" s="1"/>
  <c r="A282" i="5" a="1"/>
  <c r="A282" i="5" s="1"/>
  <c r="F282" i="5" l="1" a="1"/>
  <c r="F282" i="5" s="1"/>
  <c r="B282" i="5" a="1"/>
  <c r="B282" i="5" s="1"/>
  <c r="A283" i="5" a="1"/>
  <c r="A283" i="5" s="1"/>
  <c r="F283" i="5" l="1" a="1"/>
  <c r="F283" i="5" s="1"/>
  <c r="B283" i="5" a="1"/>
  <c r="B283" i="5" s="1"/>
  <c r="J118" i="5"/>
  <c r="AN28" i="5" s="1"/>
  <c r="AO28" i="5" l="1"/>
  <c r="AN29" i="5"/>
  <c r="AM28" i="5"/>
  <c r="AP28" i="5" l="1"/>
  <c r="AM29" i="5"/>
  <c r="AO29" i="5"/>
  <c r="AN30" i="5"/>
  <c r="AO30" i="5" l="1"/>
  <c r="AN31" i="5"/>
  <c r="AM30" i="5"/>
  <c r="AP29" i="5"/>
  <c r="AP30" i="5" l="1"/>
  <c r="AM31" i="5"/>
  <c r="AO31" i="5"/>
  <c r="AN32" i="5"/>
  <c r="AN33" i="5" l="1"/>
  <c r="AO32" i="5"/>
  <c r="AP31" i="5"/>
  <c r="AM32" i="5"/>
  <c r="AM33" i="5" l="1"/>
  <c r="AP32" i="5"/>
  <c r="AN34" i="5"/>
  <c r="AO33" i="5"/>
  <c r="AO34" i="5" l="1"/>
  <c r="AN35" i="5"/>
  <c r="AP33" i="5"/>
  <c r="AM34" i="5"/>
  <c r="AM35" i="5" l="1"/>
  <c r="AP34" i="5"/>
  <c r="AO35" i="5"/>
  <c r="AN36" i="5"/>
  <c r="AO36" i="5" l="1"/>
  <c r="AN37" i="5"/>
  <c r="AP35" i="5"/>
  <c r="AM36" i="5"/>
  <c r="AP36" i="5" l="1"/>
  <c r="AM37" i="5"/>
  <c r="AO37" i="5"/>
  <c r="R33" i="5" s="1"/>
  <c r="N33" i="5" s="1"/>
  <c r="O33" i="5" s="1"/>
  <c r="AN38" i="5"/>
  <c r="AP37" i="5" l="1"/>
  <c r="AM38" i="5"/>
  <c r="AO38" i="5"/>
  <c r="R34" i="5" s="1"/>
  <c r="N34" i="5" s="1"/>
  <c r="O34" i="5" s="1"/>
  <c r="AN39" i="5"/>
  <c r="Q33" i="5" l="1"/>
  <c r="L33" i="5" s="1"/>
  <c r="M33" i="5" s="1"/>
  <c r="AO39" i="5"/>
  <c r="R35" i="5" s="1"/>
  <c r="N35" i="5" s="1"/>
  <c r="O35" i="5" s="1"/>
  <c r="AN40" i="5"/>
  <c r="AP38" i="5"/>
  <c r="Q34" i="5" s="1"/>
  <c r="L34" i="5" s="1"/>
  <c r="M34" i="5" s="1"/>
  <c r="AM39" i="5"/>
  <c r="AP39" i="5" l="1"/>
  <c r="Q35" i="5" s="1"/>
  <c r="L35" i="5" s="1"/>
  <c r="M35" i="5" s="1"/>
  <c r="AM40" i="5"/>
  <c r="AO40" i="5"/>
  <c r="R36" i="5" s="1"/>
  <c r="N36" i="5" s="1"/>
  <c r="O36" i="5" s="1"/>
  <c r="AN41" i="5"/>
  <c r="AO41" i="5" l="1"/>
  <c r="R37" i="5" s="1"/>
  <c r="N37" i="5" s="1"/>
  <c r="O37" i="5" s="1"/>
  <c r="AN42" i="5"/>
  <c r="AM41" i="5"/>
  <c r="AP40" i="5"/>
  <c r="Q36" i="5" s="1"/>
  <c r="L36" i="5" s="1"/>
  <c r="M36" i="5" s="1"/>
  <c r="AP41" i="5" l="1"/>
  <c r="Q37" i="5" s="1"/>
  <c r="L37" i="5" s="1"/>
  <c r="M37" i="5" s="1"/>
  <c r="AM42" i="5"/>
  <c r="AO42" i="5"/>
  <c r="R38" i="5" s="1"/>
  <c r="N38" i="5" s="1"/>
  <c r="O38" i="5" s="1"/>
  <c r="AN43" i="5"/>
  <c r="AO43" i="5" l="1"/>
  <c r="R39" i="5" s="1"/>
  <c r="N39" i="5" s="1"/>
  <c r="O39" i="5" s="1"/>
  <c r="AN44" i="5"/>
  <c r="AP42" i="5"/>
  <c r="Q38" i="5" s="1"/>
  <c r="L38" i="5" s="1"/>
  <c r="M38" i="5" s="1"/>
  <c r="AM43" i="5"/>
  <c r="AP43" i="5" l="1"/>
  <c r="Q39" i="5" s="1"/>
  <c r="L39" i="5" s="1"/>
  <c r="M39" i="5" s="1"/>
  <c r="AM44" i="5"/>
  <c r="AO44" i="5"/>
  <c r="AN45" i="5"/>
  <c r="AO45" i="5" l="1"/>
  <c r="AN46" i="5"/>
  <c r="AP44" i="5"/>
  <c r="AM45" i="5"/>
  <c r="AP45" i="5" l="1"/>
  <c r="AM46" i="5"/>
  <c r="AO46" i="5"/>
  <c r="R42" i="5" s="1"/>
  <c r="N42" i="5" s="1"/>
  <c r="O42" i="5" s="1"/>
  <c r="AN47" i="5"/>
  <c r="AO47" i="5" l="1"/>
  <c r="R43" i="5" s="1"/>
  <c r="N43" i="5" s="1"/>
  <c r="O43" i="5" s="1"/>
  <c r="AN48" i="5"/>
  <c r="AM47" i="5"/>
  <c r="AP46" i="5"/>
  <c r="Q42" i="5" s="1"/>
  <c r="L42" i="5" s="1"/>
  <c r="M42" i="5" s="1"/>
  <c r="AP47" i="5" l="1"/>
  <c r="Q43" i="5" s="1"/>
  <c r="L43" i="5" s="1"/>
  <c r="M43" i="5" s="1"/>
  <c r="AM48" i="5"/>
  <c r="AO48" i="5"/>
  <c r="R44" i="5" s="1"/>
  <c r="N44" i="5" s="1"/>
  <c r="O44" i="5" s="1"/>
  <c r="AN49" i="5"/>
  <c r="AO49" i="5" l="1"/>
  <c r="R45" i="5" s="1"/>
  <c r="N45" i="5" s="1"/>
  <c r="O45" i="5" s="1"/>
  <c r="AN50" i="5"/>
  <c r="AP48" i="5"/>
  <c r="Q44" i="5" s="1"/>
  <c r="L44" i="5" s="1"/>
  <c r="M44" i="5" s="1"/>
  <c r="AM49" i="5"/>
  <c r="AP49" i="5" l="1"/>
  <c r="Q45" i="5" s="1"/>
  <c r="L45" i="5" s="1"/>
  <c r="M45" i="5" s="1"/>
  <c r="AM50" i="5"/>
  <c r="AO50" i="5"/>
  <c r="R46" i="5" s="1"/>
  <c r="N46" i="5" s="1"/>
  <c r="O46" i="5" s="1"/>
  <c r="AN51" i="5"/>
  <c r="AO51" i="5" l="1"/>
  <c r="R47" i="5" s="1"/>
  <c r="N47" i="5" s="1"/>
  <c r="O47" i="5" s="1"/>
  <c r="AN52" i="5"/>
  <c r="AP50" i="5"/>
  <c r="Q46" i="5" s="1"/>
  <c r="L46" i="5" s="1"/>
  <c r="M46" i="5" s="1"/>
  <c r="AM51" i="5"/>
  <c r="AP51" i="5" l="1"/>
  <c r="Q47" i="5" s="1"/>
  <c r="L47" i="5" s="1"/>
  <c r="M47" i="5" s="1"/>
  <c r="AM52" i="5"/>
  <c r="AO52" i="5"/>
  <c r="R48" i="5" s="1"/>
  <c r="N48" i="5" s="1"/>
  <c r="O48" i="5" s="1"/>
  <c r="AN53" i="5"/>
  <c r="AO53" i="5" l="1"/>
  <c r="R49" i="5" s="1"/>
  <c r="N49" i="5" s="1"/>
  <c r="O49" i="5" s="1"/>
  <c r="AN54" i="5"/>
  <c r="AM53" i="5"/>
  <c r="AP52" i="5"/>
  <c r="Q48" i="5" s="1"/>
  <c r="L48" i="5" s="1"/>
  <c r="M48" i="5" s="1"/>
  <c r="AP53" i="5" l="1"/>
  <c r="Q49" i="5" s="1"/>
  <c r="L49" i="5" s="1"/>
  <c r="M49" i="5" s="1"/>
  <c r="AM54" i="5"/>
  <c r="AO54" i="5"/>
  <c r="R50" i="5" s="1"/>
  <c r="N50" i="5" s="1"/>
  <c r="O50" i="5" s="1"/>
  <c r="AN55" i="5"/>
  <c r="AO55" i="5" l="1"/>
  <c r="R51" i="5" s="1"/>
  <c r="N51" i="5" s="1"/>
  <c r="O51" i="5" s="1"/>
  <c r="AN56" i="5"/>
  <c r="AP54" i="5"/>
  <c r="Q50" i="5" s="1"/>
  <c r="L50" i="5" s="1"/>
  <c r="M50" i="5" s="1"/>
  <c r="AM55" i="5"/>
  <c r="AP55" i="5" l="1"/>
  <c r="Q51" i="5" s="1"/>
  <c r="L51" i="5" s="1"/>
  <c r="M51" i="5" s="1"/>
  <c r="AM56" i="5"/>
  <c r="AO56" i="5"/>
  <c r="R52" i="5" s="1"/>
  <c r="N52" i="5" s="1"/>
  <c r="O52" i="5" s="1"/>
  <c r="AN57" i="5"/>
  <c r="AO57" i="5" l="1"/>
  <c r="R53" i="5" s="1"/>
  <c r="N53" i="5" s="1"/>
  <c r="O53" i="5" s="1"/>
  <c r="AN58" i="5"/>
  <c r="AP56" i="5"/>
  <c r="Q52" i="5" s="1"/>
  <c r="L52" i="5" s="1"/>
  <c r="M52" i="5" s="1"/>
  <c r="AM57" i="5"/>
  <c r="AP57" i="5" l="1"/>
  <c r="Q53" i="5" s="1"/>
  <c r="L53" i="5" s="1"/>
  <c r="M53" i="5" s="1"/>
  <c r="AM58" i="5"/>
  <c r="AO58" i="5"/>
  <c r="R54" i="5" s="1"/>
  <c r="N54" i="5" s="1"/>
  <c r="O54" i="5" s="1"/>
  <c r="AN59" i="5"/>
  <c r="AO59" i="5" l="1"/>
  <c r="R55" i="5" s="1"/>
  <c r="N55" i="5" s="1"/>
  <c r="O55" i="5" s="1"/>
  <c r="AN60" i="5"/>
  <c r="AM59" i="5"/>
  <c r="AP58" i="5"/>
  <c r="Q54" i="5" s="1"/>
  <c r="L54" i="5" s="1"/>
  <c r="M54" i="5" s="1"/>
  <c r="AP59" i="5" l="1"/>
  <c r="Q55" i="5" s="1"/>
  <c r="L55" i="5" s="1"/>
  <c r="M55" i="5" s="1"/>
  <c r="AM60" i="5"/>
  <c r="AO60" i="5"/>
  <c r="R56" i="5" s="1"/>
  <c r="N56" i="5" s="1"/>
  <c r="O56" i="5" s="1"/>
  <c r="AN61" i="5"/>
  <c r="AO61" i="5" l="1"/>
  <c r="R57" i="5" s="1"/>
  <c r="N57" i="5" s="1"/>
  <c r="O57" i="5" s="1"/>
  <c r="AN62" i="5"/>
  <c r="AP60" i="5"/>
  <c r="Q56" i="5" s="1"/>
  <c r="L56" i="5" s="1"/>
  <c r="M56" i="5" s="1"/>
  <c r="AM61" i="5"/>
  <c r="AP61" i="5" l="1"/>
  <c r="Q57" i="5" s="1"/>
  <c r="L57" i="5" s="1"/>
  <c r="M57" i="5" s="1"/>
  <c r="AM62" i="5"/>
  <c r="AO62" i="5"/>
  <c r="AN63" i="5"/>
  <c r="R58" i="5" l="1"/>
  <c r="N58" i="5" s="1"/>
  <c r="O58" i="5" s="1"/>
  <c r="R62" i="5"/>
  <c r="N62" i="5" s="1"/>
  <c r="O62" i="5" s="1"/>
  <c r="AO63" i="5"/>
  <c r="AN64" i="5"/>
  <c r="AP62" i="5"/>
  <c r="AM63" i="5"/>
  <c r="Q58" i="5" l="1"/>
  <c r="L58" i="5" s="1"/>
  <c r="M58" i="5" s="1"/>
  <c r="R59" i="5"/>
  <c r="N59" i="5" s="1"/>
  <c r="O59" i="5" s="1"/>
  <c r="AP63" i="5"/>
  <c r="Q62" i="5" s="1"/>
  <c r="L62" i="5" s="1"/>
  <c r="M62" i="5" s="1"/>
  <c r="AM64" i="5"/>
  <c r="AO64" i="5"/>
  <c r="R63" i="5" s="1"/>
  <c r="N63" i="5" s="1"/>
  <c r="O63" i="5" s="1"/>
  <c r="AN65" i="5"/>
  <c r="R29" i="5" l="1"/>
  <c r="N29" i="5" s="1"/>
  <c r="O29" i="5" s="1"/>
  <c r="Q59" i="5"/>
  <c r="L59" i="5" s="1"/>
  <c r="M59" i="5" s="1"/>
  <c r="R60" i="5"/>
  <c r="N60" i="5" s="1"/>
  <c r="O60" i="5" s="1"/>
  <c r="R28" i="5"/>
  <c r="N28" i="5" s="1"/>
  <c r="O28" i="5" s="1"/>
  <c r="AO65" i="5"/>
  <c r="R64" i="5" s="1"/>
  <c r="N64" i="5" s="1"/>
  <c r="O64" i="5" s="1"/>
  <c r="AN66" i="5"/>
  <c r="AM65" i="5"/>
  <c r="AP64" i="5"/>
  <c r="Q63" i="5" s="1"/>
  <c r="L63" i="5" s="1"/>
  <c r="M63" i="5" s="1"/>
  <c r="Q29" i="5" l="1"/>
  <c r="L29" i="5" s="1"/>
  <c r="M29" i="5" s="1"/>
  <c r="R61" i="5"/>
  <c r="N61" i="5" s="1"/>
  <c r="O61" i="5" s="1"/>
  <c r="Q60" i="5"/>
  <c r="L60" i="5" s="1"/>
  <c r="M60" i="5" s="1"/>
  <c r="Q28" i="5"/>
  <c r="L28" i="5" s="1"/>
  <c r="M28" i="5" s="1"/>
  <c r="AP65" i="5"/>
  <c r="Q64" i="5" s="1"/>
  <c r="L64" i="5" s="1"/>
  <c r="M64" i="5" s="1"/>
  <c r="AM66" i="5"/>
  <c r="AO66" i="5"/>
  <c r="R65" i="5" s="1"/>
  <c r="N65" i="5" s="1"/>
  <c r="O65" i="5" s="1"/>
  <c r="AN67" i="5"/>
  <c r="Q61" i="5" l="1"/>
  <c r="L61" i="5" s="1"/>
  <c r="M61" i="5" s="1"/>
  <c r="Q65" i="5"/>
  <c r="L65" i="5" s="1"/>
  <c r="M65" i="5" s="1"/>
  <c r="AO67" i="5"/>
  <c r="AN68" i="5"/>
  <c r="AP66" i="5"/>
  <c r="AM67" i="5"/>
  <c r="R66" i="5" l="1"/>
  <c r="N66" i="5" s="1"/>
  <c r="O66" i="5" s="1"/>
  <c r="AP67" i="5"/>
  <c r="Q66" i="5" s="1"/>
  <c r="L66" i="5" s="1"/>
  <c r="M66" i="5" s="1"/>
  <c r="AM68" i="5"/>
  <c r="AO68" i="5"/>
  <c r="AN69" i="5"/>
  <c r="R67" i="5" l="1"/>
  <c r="N67" i="5" s="1"/>
  <c r="O67" i="5" s="1"/>
  <c r="AO69" i="5"/>
  <c r="AN70" i="5"/>
  <c r="AN71" i="5" s="1"/>
  <c r="AP68" i="5"/>
  <c r="Q67" i="5" s="1"/>
  <c r="L67" i="5" s="1"/>
  <c r="M67" i="5" s="1"/>
  <c r="AM69" i="5"/>
  <c r="AN72" i="5" l="1"/>
  <c r="AO71" i="5"/>
  <c r="R71" i="5" s="1"/>
  <c r="N71" i="5" s="1"/>
  <c r="O71" i="5" s="1"/>
  <c r="R68" i="5"/>
  <c r="N68" i="5" s="1"/>
  <c r="O68" i="5" s="1"/>
  <c r="AP69" i="5"/>
  <c r="AM70" i="5"/>
  <c r="AM71" i="5" s="1"/>
  <c r="AO70" i="5"/>
  <c r="R69" i="5" s="1"/>
  <c r="N69" i="5" s="1"/>
  <c r="O69" i="5" s="1"/>
  <c r="AM72" i="5" l="1"/>
  <c r="AP71" i="5"/>
  <c r="Q71" i="5" s="1"/>
  <c r="L71" i="5" s="1"/>
  <c r="M71" i="5" s="1"/>
  <c r="AN73" i="5"/>
  <c r="AO72" i="5"/>
  <c r="R72" i="5" s="1"/>
  <c r="N72" i="5" s="1"/>
  <c r="O72" i="5" s="1"/>
  <c r="Q68" i="5"/>
  <c r="L68" i="5" s="1"/>
  <c r="M68" i="5" s="1"/>
  <c r="AP70" i="5"/>
  <c r="AN74" i="5" l="1"/>
  <c r="AO73" i="5"/>
  <c r="R73" i="5" s="1"/>
  <c r="N73" i="5" s="1"/>
  <c r="O73" i="5" s="1"/>
  <c r="AM73" i="5"/>
  <c r="AP72" i="5"/>
  <c r="Q72" i="5" s="1"/>
  <c r="L72" i="5" s="1"/>
  <c r="M72" i="5" s="1"/>
  <c r="Q69" i="5"/>
  <c r="L69" i="5" s="1"/>
  <c r="M69" i="5" s="1"/>
  <c r="R70" i="5"/>
  <c r="N70" i="5" s="1"/>
  <c r="O70" i="5" s="1"/>
  <c r="AM74" i="5" l="1"/>
  <c r="AP73" i="5"/>
  <c r="Q73" i="5" s="1"/>
  <c r="L73" i="5" s="1"/>
  <c r="M73" i="5" s="1"/>
  <c r="AN75" i="5"/>
  <c r="AO74" i="5"/>
  <c r="R74" i="5" s="1"/>
  <c r="N74" i="5" s="1"/>
  <c r="O74" i="5" s="1"/>
  <c r="Q70" i="5"/>
  <c r="L70" i="5" s="1"/>
  <c r="M70" i="5" s="1"/>
  <c r="R30" i="5"/>
  <c r="N30" i="5" s="1"/>
  <c r="O30" i="5" s="1"/>
  <c r="AN76" i="5" l="1"/>
  <c r="AO75" i="5"/>
  <c r="R75" i="5" s="1"/>
  <c r="N75" i="5" s="1"/>
  <c r="O75" i="5" s="1"/>
  <c r="AM75" i="5"/>
  <c r="AP74" i="5"/>
  <c r="Q74" i="5" s="1"/>
  <c r="L74" i="5" s="1"/>
  <c r="M74" i="5" s="1"/>
  <c r="Q30" i="5"/>
  <c r="L30" i="5" s="1"/>
  <c r="M30" i="5" s="1"/>
  <c r="AM76" i="5" l="1"/>
  <c r="AP75" i="5"/>
  <c r="Q75" i="5" s="1"/>
  <c r="L75" i="5" s="1"/>
  <c r="M75" i="5" s="1"/>
  <c r="AN77" i="5"/>
  <c r="AO76" i="5"/>
  <c r="R76" i="5" s="1"/>
  <c r="N76" i="5" s="1"/>
  <c r="O76" i="5" s="1"/>
  <c r="R31" i="5"/>
  <c r="N31" i="5" s="1"/>
  <c r="O31" i="5" s="1"/>
  <c r="Q31" i="5"/>
  <c r="L31" i="5" s="1"/>
  <c r="M31" i="5" s="1"/>
  <c r="AN78" i="5" l="1"/>
  <c r="AO77" i="5"/>
  <c r="R77" i="5" s="1"/>
  <c r="N77" i="5" s="1"/>
  <c r="O77" i="5" s="1"/>
  <c r="AM77" i="5"/>
  <c r="AP76" i="5"/>
  <c r="Q76" i="5" s="1"/>
  <c r="L76" i="5" s="1"/>
  <c r="M76" i="5" s="1"/>
  <c r="R40" i="5"/>
  <c r="N40" i="5" s="1"/>
  <c r="O40" i="5" s="1"/>
  <c r="R41" i="5"/>
  <c r="N41" i="5" s="1"/>
  <c r="O41" i="5" s="1"/>
  <c r="R32" i="5"/>
  <c r="N32" i="5" s="1"/>
  <c r="O32" i="5" s="1"/>
  <c r="AM78" i="5" l="1"/>
  <c r="AP77" i="5"/>
  <c r="Q77" i="5" s="1"/>
  <c r="L77" i="5" s="1"/>
  <c r="M77" i="5" s="1"/>
  <c r="AN79" i="5"/>
  <c r="AO78" i="5"/>
  <c r="R78" i="5" s="1"/>
  <c r="N78" i="5" s="1"/>
  <c r="O78" i="5" s="1"/>
  <c r="Q40" i="5"/>
  <c r="L40" i="5" s="1"/>
  <c r="M40" i="5" s="1"/>
  <c r="Q41" i="5"/>
  <c r="L41" i="5" s="1"/>
  <c r="M41" i="5" s="1"/>
  <c r="Q32" i="5"/>
  <c r="L32" i="5" s="1"/>
  <c r="M32" i="5" s="1"/>
  <c r="AN80" i="5" l="1"/>
  <c r="AO79" i="5"/>
  <c r="R79" i="5" s="1"/>
  <c r="N79" i="5" s="1"/>
  <c r="O79" i="5" s="1"/>
  <c r="AM79" i="5"/>
  <c r="AP78" i="5"/>
  <c r="Q78" i="5" s="1"/>
  <c r="L78" i="5" s="1"/>
  <c r="M78" i="5" s="1"/>
  <c r="AM80" i="5" l="1"/>
  <c r="AP79" i="5"/>
  <c r="Q79" i="5" s="1"/>
  <c r="L79" i="5" s="1"/>
  <c r="M79" i="5" s="1"/>
  <c r="AN81" i="5"/>
  <c r="AO80" i="5"/>
  <c r="R80" i="5" s="1"/>
  <c r="N80" i="5" s="1"/>
  <c r="O80" i="5" s="1"/>
  <c r="AN82" i="5" l="1"/>
  <c r="AO81" i="5"/>
  <c r="R81" i="5" s="1"/>
  <c r="N81" i="5" s="1"/>
  <c r="O81" i="5" s="1"/>
  <c r="AM81" i="5"/>
  <c r="AP80" i="5"/>
  <c r="Q80" i="5" s="1"/>
  <c r="L80" i="5" s="1"/>
  <c r="M80" i="5" s="1"/>
  <c r="AM82" i="5" l="1"/>
  <c r="AP81" i="5"/>
  <c r="Q81" i="5" s="1"/>
  <c r="L81" i="5" s="1"/>
  <c r="M81" i="5" s="1"/>
  <c r="AN83" i="5"/>
  <c r="AO82" i="5"/>
  <c r="R82" i="5" s="1"/>
  <c r="N82" i="5" s="1"/>
  <c r="O82" i="5" s="1"/>
  <c r="AN84" i="5" l="1"/>
  <c r="AO83" i="5"/>
  <c r="R83" i="5" s="1"/>
  <c r="N83" i="5" s="1"/>
  <c r="O83" i="5" s="1"/>
  <c r="AM83" i="5"/>
  <c r="AP82" i="5"/>
  <c r="Q82" i="5" s="1"/>
  <c r="L82" i="5" s="1"/>
  <c r="M82" i="5" s="1"/>
  <c r="AM84" i="5" l="1"/>
  <c r="AP83" i="5"/>
  <c r="Q83" i="5" s="1"/>
  <c r="L83" i="5" s="1"/>
  <c r="M83" i="5" s="1"/>
  <c r="AN85" i="5"/>
  <c r="AO84" i="5"/>
  <c r="R84" i="5" s="1"/>
  <c r="N84" i="5" s="1"/>
  <c r="O84" i="5" s="1"/>
  <c r="AN86" i="5" l="1"/>
  <c r="AO85" i="5"/>
  <c r="R85" i="5" s="1"/>
  <c r="N85" i="5" s="1"/>
  <c r="O85" i="5" s="1"/>
  <c r="AM85" i="5"/>
  <c r="AP84" i="5"/>
  <c r="Q84" i="5" s="1"/>
  <c r="L84" i="5" s="1"/>
  <c r="M84" i="5" s="1"/>
  <c r="AM86" i="5" l="1"/>
  <c r="AP85" i="5"/>
  <c r="Q85" i="5" s="1"/>
  <c r="L85" i="5" s="1"/>
  <c r="M85" i="5" s="1"/>
  <c r="AN87" i="5"/>
  <c r="AO86" i="5"/>
  <c r="R86" i="5" s="1"/>
  <c r="N86" i="5" s="1"/>
  <c r="O86" i="5" s="1"/>
  <c r="AN88" i="5" l="1"/>
  <c r="AO87" i="5"/>
  <c r="R87" i="5" s="1"/>
  <c r="N87" i="5" s="1"/>
  <c r="O87" i="5" s="1"/>
  <c r="AM87" i="5"/>
  <c r="AP86" i="5"/>
  <c r="Q86" i="5" s="1"/>
  <c r="L86" i="5" s="1"/>
  <c r="M86" i="5" s="1"/>
  <c r="AM88" i="5" l="1"/>
  <c r="AP87" i="5"/>
  <c r="Q87" i="5" s="1"/>
  <c r="L87" i="5" s="1"/>
  <c r="M87" i="5" s="1"/>
  <c r="AN89" i="5"/>
  <c r="AO88" i="5"/>
  <c r="R88" i="5" s="1"/>
  <c r="N88" i="5" s="1"/>
  <c r="O88" i="5" s="1"/>
  <c r="AN90" i="5" l="1"/>
  <c r="AO89" i="5"/>
  <c r="R89" i="5" s="1"/>
  <c r="N89" i="5" s="1"/>
  <c r="O89" i="5" s="1"/>
  <c r="AM89" i="5"/>
  <c r="AP88" i="5"/>
  <c r="Q88" i="5" s="1"/>
  <c r="L88" i="5" s="1"/>
  <c r="M88" i="5" s="1"/>
  <c r="AM90" i="5" l="1"/>
  <c r="AP89" i="5"/>
  <c r="Q89" i="5" s="1"/>
  <c r="L89" i="5" s="1"/>
  <c r="M89" i="5" s="1"/>
  <c r="AN91" i="5"/>
  <c r="AO90" i="5"/>
  <c r="R90" i="5" s="1"/>
  <c r="N90" i="5" s="1"/>
  <c r="O90" i="5" s="1"/>
  <c r="AN92" i="5" l="1"/>
  <c r="AO91" i="5"/>
  <c r="R91" i="5" s="1"/>
  <c r="N91" i="5" s="1"/>
  <c r="O91" i="5" s="1"/>
  <c r="AM91" i="5"/>
  <c r="AP90" i="5"/>
  <c r="Q90" i="5" s="1"/>
  <c r="L90" i="5" s="1"/>
  <c r="M90" i="5" s="1"/>
  <c r="AM92" i="5" l="1"/>
  <c r="AP91" i="5"/>
  <c r="Q91" i="5" s="1"/>
  <c r="L91" i="5" s="1"/>
  <c r="M91" i="5" s="1"/>
  <c r="AN93" i="5"/>
  <c r="AO92" i="5"/>
  <c r="R92" i="5" s="1"/>
  <c r="N92" i="5" s="1"/>
  <c r="O92" i="5" s="1"/>
  <c r="AN94" i="5" l="1"/>
  <c r="AO93" i="5"/>
  <c r="R93" i="5" s="1"/>
  <c r="N93" i="5" s="1"/>
  <c r="O93" i="5" s="1"/>
  <c r="AM93" i="5"/>
  <c r="AP92" i="5"/>
  <c r="Q92" i="5" s="1"/>
  <c r="L92" i="5" s="1"/>
  <c r="M92" i="5" s="1"/>
  <c r="AM94" i="5" l="1"/>
  <c r="AP93" i="5"/>
  <c r="Q93" i="5" s="1"/>
  <c r="L93" i="5" s="1"/>
  <c r="M93" i="5" s="1"/>
  <c r="AN95" i="5"/>
  <c r="AO94" i="5"/>
  <c r="R94" i="5" s="1"/>
  <c r="N94" i="5" s="1"/>
  <c r="O94" i="5" s="1"/>
  <c r="AN96" i="5" l="1"/>
  <c r="AO95" i="5"/>
  <c r="R95" i="5" s="1"/>
  <c r="N95" i="5" s="1"/>
  <c r="O95" i="5" s="1"/>
  <c r="AM95" i="5"/>
  <c r="AP94" i="5"/>
  <c r="Q94" i="5" s="1"/>
  <c r="L94" i="5" s="1"/>
  <c r="M94" i="5" s="1"/>
  <c r="AM96" i="5" l="1"/>
  <c r="AP95" i="5"/>
  <c r="Q95" i="5" s="1"/>
  <c r="L95" i="5" s="1"/>
  <c r="M95" i="5" s="1"/>
  <c r="AN97" i="5"/>
  <c r="AO96" i="5"/>
  <c r="R96" i="5" s="1"/>
  <c r="N96" i="5" s="1"/>
  <c r="O96" i="5" s="1"/>
  <c r="AN98" i="5" l="1"/>
  <c r="AO97" i="5"/>
  <c r="R97" i="5" s="1"/>
  <c r="N97" i="5" s="1"/>
  <c r="O97" i="5" s="1"/>
  <c r="AM97" i="5"/>
  <c r="AP96" i="5"/>
  <c r="Q96" i="5" s="1"/>
  <c r="L96" i="5" s="1"/>
  <c r="M96" i="5" s="1"/>
  <c r="AM98" i="5" l="1"/>
  <c r="AP97" i="5"/>
  <c r="Q97" i="5" s="1"/>
  <c r="L97" i="5" s="1"/>
  <c r="M97" i="5" s="1"/>
  <c r="AN99" i="5"/>
  <c r="AO98" i="5"/>
  <c r="R98" i="5" s="1"/>
  <c r="N98" i="5" s="1"/>
  <c r="O98" i="5" l="1"/>
  <c r="AN100" i="5"/>
  <c r="AO99" i="5"/>
  <c r="R99" i="5" s="1"/>
  <c r="N99" i="5" s="1"/>
  <c r="O99" i="5" s="1"/>
  <c r="AM99" i="5"/>
  <c r="AP98" i="5"/>
  <c r="Q98" i="5" s="1"/>
  <c r="L98" i="5" s="1"/>
  <c r="M98" i="5" s="1"/>
  <c r="AM100" i="5" l="1"/>
  <c r="AP99" i="5"/>
  <c r="Q99" i="5" s="1"/>
  <c r="L99" i="5" s="1"/>
  <c r="M99" i="5" s="1"/>
  <c r="AN101" i="5"/>
  <c r="AO100" i="5"/>
  <c r="R100" i="5" s="1"/>
  <c r="N100" i="5" s="1"/>
  <c r="O100" i="5" s="1"/>
  <c r="AN102" i="5" l="1"/>
  <c r="AO101" i="5"/>
  <c r="R101" i="5" s="1"/>
  <c r="N101" i="5" s="1"/>
  <c r="O101" i="5" s="1"/>
  <c r="AM101" i="5"/>
  <c r="AP100" i="5"/>
  <c r="Q100" i="5" s="1"/>
  <c r="L100" i="5" s="1"/>
  <c r="M100" i="5" s="1"/>
  <c r="AM102" i="5" l="1"/>
  <c r="AP101" i="5"/>
  <c r="Q101" i="5" s="1"/>
  <c r="L101" i="5" s="1"/>
  <c r="M101" i="5" s="1"/>
  <c r="AN103" i="5"/>
  <c r="AO102" i="5"/>
  <c r="R102" i="5" s="1"/>
  <c r="N102" i="5" s="1"/>
  <c r="O102" i="5" s="1"/>
  <c r="AN104" i="5" l="1"/>
  <c r="AO103" i="5"/>
  <c r="R103" i="5" s="1"/>
  <c r="N103" i="5" s="1"/>
  <c r="O103" i="5" s="1"/>
  <c r="AM103" i="5"/>
  <c r="AP102" i="5"/>
  <c r="Q102" i="5" s="1"/>
  <c r="L102" i="5" s="1"/>
  <c r="M102" i="5" s="1"/>
  <c r="AM104" i="5" l="1"/>
  <c r="AP103" i="5"/>
  <c r="Q103" i="5" s="1"/>
  <c r="L103" i="5" s="1"/>
  <c r="M103" i="5" s="1"/>
  <c r="AN105" i="5"/>
  <c r="AO104" i="5"/>
  <c r="R104" i="5" s="1"/>
  <c r="N104" i="5" s="1"/>
  <c r="O104" i="5" s="1"/>
  <c r="AN106" i="5" l="1"/>
  <c r="AO105" i="5"/>
  <c r="R105" i="5" s="1"/>
  <c r="N105" i="5" s="1"/>
  <c r="O105" i="5" s="1"/>
  <c r="AM105" i="5"/>
  <c r="AP104" i="5"/>
  <c r="Q104" i="5" s="1"/>
  <c r="L104" i="5" s="1"/>
  <c r="M104" i="5" s="1"/>
  <c r="AM106" i="5" l="1"/>
  <c r="AP105" i="5"/>
  <c r="Q105" i="5" s="1"/>
  <c r="L105" i="5" s="1"/>
  <c r="M105" i="5" s="1"/>
  <c r="AN107" i="5"/>
  <c r="AO106" i="5"/>
  <c r="R106" i="5" s="1"/>
  <c r="N106" i="5" s="1"/>
  <c r="O106" i="5" s="1"/>
  <c r="AN108" i="5" l="1"/>
  <c r="AO107" i="5"/>
  <c r="R107" i="5" s="1"/>
  <c r="N107" i="5" s="1"/>
  <c r="O107" i="5" s="1"/>
  <c r="AM107" i="5"/>
  <c r="AP106" i="5"/>
  <c r="Q106" i="5" s="1"/>
  <c r="L106" i="5" s="1"/>
  <c r="M106" i="5" s="1"/>
  <c r="AM108" i="5" l="1"/>
  <c r="AP107" i="5"/>
  <c r="Q107" i="5" s="1"/>
  <c r="L107" i="5" s="1"/>
  <c r="M107" i="5" s="1"/>
  <c r="AN109" i="5"/>
  <c r="AO108" i="5"/>
  <c r="R108" i="5" s="1"/>
  <c r="N108" i="5" s="1"/>
  <c r="O108" i="5" s="1"/>
  <c r="AN110" i="5" l="1"/>
  <c r="AO109" i="5"/>
  <c r="R109" i="5" s="1"/>
  <c r="N109" i="5" s="1"/>
  <c r="O109" i="5" s="1"/>
  <c r="AM109" i="5"/>
  <c r="AP108" i="5"/>
  <c r="Q108" i="5" s="1"/>
  <c r="L108" i="5" s="1"/>
  <c r="M108" i="5" s="1"/>
  <c r="AM110" i="5" l="1"/>
  <c r="AP109" i="5"/>
  <c r="Q109" i="5" s="1"/>
  <c r="L109" i="5" s="1"/>
  <c r="M109" i="5" s="1"/>
  <c r="AN111" i="5"/>
  <c r="AO110" i="5"/>
  <c r="R110" i="5" s="1"/>
  <c r="N110" i="5" s="1"/>
  <c r="O110" i="5" s="1"/>
  <c r="AN112" i="5" l="1"/>
  <c r="AO111" i="5"/>
  <c r="R111" i="5" s="1"/>
  <c r="N111" i="5" s="1"/>
  <c r="O111" i="5" s="1"/>
  <c r="AM111" i="5"/>
  <c r="AP110" i="5"/>
  <c r="Q110" i="5" s="1"/>
  <c r="L110" i="5" s="1"/>
  <c r="M110" i="5" s="1"/>
  <c r="AM112" i="5" l="1"/>
  <c r="AP111" i="5"/>
  <c r="Q111" i="5" s="1"/>
  <c r="L111" i="5" s="1"/>
  <c r="M111" i="5" s="1"/>
  <c r="AN113" i="5"/>
  <c r="AO112" i="5"/>
  <c r="R112" i="5" s="1"/>
  <c r="N112" i="5" s="1"/>
  <c r="O112" i="5" s="1"/>
  <c r="AN114" i="5" l="1"/>
  <c r="AO113" i="5"/>
  <c r="R113" i="5" s="1"/>
  <c r="N113" i="5" s="1"/>
  <c r="O113" i="5" s="1"/>
  <c r="AM113" i="5"/>
  <c r="AP112" i="5"/>
  <c r="Q112" i="5" s="1"/>
  <c r="L112" i="5" s="1"/>
  <c r="M112" i="5" s="1"/>
  <c r="AM114" i="5" l="1"/>
  <c r="AP113" i="5"/>
  <c r="Q113" i="5" s="1"/>
  <c r="L113" i="5" s="1"/>
  <c r="M113" i="5" s="1"/>
  <c r="AN115" i="5"/>
  <c r="AO114" i="5"/>
  <c r="R114" i="5" s="1"/>
  <c r="N114" i="5" s="1"/>
  <c r="O114" i="5" s="1"/>
  <c r="AN116" i="5" l="1"/>
  <c r="AO115" i="5"/>
  <c r="R115" i="5" s="1"/>
  <c r="N115" i="5" s="1"/>
  <c r="O115" i="5" s="1"/>
  <c r="AM115" i="5"/>
  <c r="AP114" i="5"/>
  <c r="Q114" i="5" s="1"/>
  <c r="L114" i="5" s="1"/>
  <c r="M114" i="5" s="1"/>
  <c r="AM116" i="5" l="1"/>
  <c r="AP115" i="5"/>
  <c r="Q115" i="5" s="1"/>
  <c r="L115" i="5" s="1"/>
  <c r="M115" i="5" s="1"/>
  <c r="AN117" i="5"/>
  <c r="AO117" i="5" s="1"/>
  <c r="R117" i="5" s="1"/>
  <c r="N117" i="5" s="1"/>
  <c r="AO116" i="5"/>
  <c r="R116" i="5" s="1"/>
  <c r="N116" i="5" s="1"/>
  <c r="O116" i="5" s="1"/>
  <c r="O117" i="5" l="1"/>
  <c r="O118" i="5" s="1"/>
  <c r="L125" i="5" s="1"/>
  <c r="N118" i="5"/>
  <c r="AM117" i="5"/>
  <c r="AP117" i="5" s="1"/>
  <c r="Q117" i="5" s="1"/>
  <c r="L117" i="5" s="1"/>
  <c r="AP116" i="5"/>
  <c r="Q116" i="5" s="1"/>
  <c r="L116" i="5" s="1"/>
  <c r="M116" i="5" s="1"/>
  <c r="M117" i="5" l="1"/>
  <c r="M118" i="5" s="1"/>
  <c r="K125" i="5" s="1"/>
  <c r="L118" i="5"/>
  <c r="L126" i="5"/>
  <c r="AE137" i="5"/>
  <c r="AF137" i="5" l="1"/>
  <c r="L128" i="5"/>
  <c r="AK137" i="5" s="1"/>
  <c r="L131" i="5"/>
  <c r="AM137" i="5" s="1"/>
  <c r="L132" i="5"/>
  <c r="AN137" i="5" s="1"/>
  <c r="L129" i="5"/>
  <c r="AL137" i="5" s="1"/>
  <c r="Y137" i="5"/>
  <c r="K126" i="5"/>
  <c r="Z137" i="5" l="1"/>
  <c r="K132" i="5"/>
  <c r="AJ137" i="5" s="1"/>
  <c r="K129" i="5"/>
  <c r="AH137" i="5" s="1"/>
  <c r="K131" i="5"/>
  <c r="AI137" i="5" s="1"/>
  <c r="K128" i="5"/>
  <c r="AG137" i="5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<sst xmlns="http://schemas.openxmlformats.org/spreadsheetml/2006/main" count="5402" uniqueCount="2118">
  <si>
    <t xml:space="preserve">Projected Year Begin </t>
  </si>
  <si>
    <t xml:space="preserve">Month </t>
  </si>
  <si>
    <t>1:Sun, 2:Mon, 3: Tues, 4:Wed, 5:Thur, 6:Frid, 7:Sat</t>
  </si>
  <si>
    <t xml:space="preserve">Start Day </t>
  </si>
  <si>
    <t>40D Day</t>
  </si>
  <si>
    <t>40D Nth</t>
  </si>
  <si>
    <t>40D Month</t>
  </si>
  <si>
    <t>40D Year</t>
  </si>
  <si>
    <t>40D</t>
  </si>
  <si>
    <t>80D Month</t>
  </si>
  <si>
    <t>80D Year</t>
  </si>
  <si>
    <t>80D</t>
  </si>
  <si>
    <t>120D Day</t>
  </si>
  <si>
    <t>120D Nth</t>
  </si>
  <si>
    <t>120D Month</t>
  </si>
  <si>
    <t>120D Year</t>
  </si>
  <si>
    <t>120D</t>
  </si>
  <si>
    <t>District/Charter</t>
  </si>
  <si>
    <t>ENTITY STARS CODE</t>
  </si>
  <si>
    <t>D/LC/SC
(District,
Local Charter,
State Charter)</t>
  </si>
  <si>
    <t>Abbreviation</t>
  </si>
  <si>
    <t>Sort_Number</t>
  </si>
  <si>
    <t>Sort_Alpha</t>
  </si>
  <si>
    <t>Search</t>
  </si>
  <si>
    <t>Frequency</t>
  </si>
  <si>
    <t>Final List</t>
  </si>
  <si>
    <t>Type_Helper</t>
  </si>
  <si>
    <t>ALAMOGORDO PUBLIC SCHOOLS</t>
  </si>
  <si>
    <t>046-000</t>
  </si>
  <si>
    <t>D</t>
  </si>
  <si>
    <t>Alamogordo</t>
  </si>
  <si>
    <t>ALBUQUERQUE PUBLIC SCHOOLS</t>
  </si>
  <si>
    <t>001-000</t>
  </si>
  <si>
    <t>ABQ-APS</t>
  </si>
  <si>
    <t>ACE LEADERSHIP HIGH SCHOOL</t>
  </si>
  <si>
    <t>001-749</t>
  </si>
  <si>
    <t>LC</t>
  </si>
  <si>
    <t>ACE</t>
  </si>
  <si>
    <t>ABQ CHARTER ACADEMY</t>
  </si>
  <si>
    <t>001-090</t>
  </si>
  <si>
    <t>ABQ Charter Acad.</t>
  </si>
  <si>
    <t>ALBUQUERQUE TALENT DEVELOPMENT SECONDARY</t>
  </si>
  <si>
    <t>001-016</t>
  </si>
  <si>
    <t>ABQ TDA</t>
  </si>
  <si>
    <t>ALICE KING COMMUNITY SCHOOL</t>
  </si>
  <si>
    <t>001-116</t>
  </si>
  <si>
    <t>Alice King</t>
  </si>
  <si>
    <t>CHRISTINE DUNCAN HERITAGE ACADEMY</t>
  </si>
  <si>
    <t>001-118</t>
  </si>
  <si>
    <t>Christine Duncan</t>
  </si>
  <si>
    <t>CIEN AGUAS INTERNATIONAL SCHOOL</t>
  </si>
  <si>
    <t>001-780</t>
  </si>
  <si>
    <t>CAIS</t>
  </si>
  <si>
    <t>CORAL COMMUNITY CHARTER</t>
  </si>
  <si>
    <t>001-706</t>
  </si>
  <si>
    <t>CCCS</t>
  </si>
  <si>
    <t>CORRALES INTERNATIONAL SCHOOL</t>
  </si>
  <si>
    <t>001-028</t>
  </si>
  <si>
    <t>CIS</t>
  </si>
  <si>
    <t>COTTONWOOD CLASSICAL PREPARATORY SCHOOL</t>
  </si>
  <si>
    <t>502-001</t>
  </si>
  <si>
    <t>SC</t>
  </si>
  <si>
    <t>Cottonwood Classical</t>
  </si>
  <si>
    <t>DIGITAL ARTS &amp; TECHNOLOGY ACADEMY</t>
  </si>
  <si>
    <t>001-063</t>
  </si>
  <si>
    <t>DATA</t>
  </si>
  <si>
    <t>EAST MOUNTAIN HIGH SCHOOL</t>
  </si>
  <si>
    <t>001-024</t>
  </si>
  <si>
    <t>East Mountain</t>
  </si>
  <si>
    <t>EL CAMINO REAL ACADEMY</t>
  </si>
  <si>
    <t>001-069</t>
  </si>
  <si>
    <t>El Camino Real</t>
  </si>
  <si>
    <t>GILBERT L SENA HIGH SCHOOL</t>
  </si>
  <si>
    <t>001-707</t>
  </si>
  <si>
    <t>Gilbert Sena</t>
  </si>
  <si>
    <t>GORDON BERNELL CHARTER SCHOOL</t>
  </si>
  <si>
    <t>001-030</t>
  </si>
  <si>
    <t>Gordon Bernell</t>
  </si>
  <si>
    <t>HEALTH LEADERSHIP HIGH SCHOOL</t>
  </si>
  <si>
    <t>001-752</t>
  </si>
  <si>
    <t>Health Ldrshp.</t>
  </si>
  <si>
    <t>THE INTERNATIONAL SCHOOL AT MESA DEL SOL</t>
  </si>
  <si>
    <t>001-781</t>
  </si>
  <si>
    <t>ISMDS</t>
  </si>
  <si>
    <t>LA ACADEMIA DE ESPERANZA</t>
  </si>
  <si>
    <t>001-061</t>
  </si>
  <si>
    <t>LADE</t>
  </si>
  <si>
    <t>LOS PUENTES CHARTER SCHOOL</t>
  </si>
  <si>
    <t>001-017</t>
  </si>
  <si>
    <t>Los Puentes</t>
  </si>
  <si>
    <t>MONTESSORI OF THE RIO GRANDE CHARTER</t>
  </si>
  <si>
    <t>001-095</t>
  </si>
  <si>
    <t>Montessori RG</t>
  </si>
  <si>
    <t>MOUNTAIN MAHOGANY COMMUNITY SCHOOL</t>
  </si>
  <si>
    <t>001-098</t>
  </si>
  <si>
    <t>Mtn. Mahogany</t>
  </si>
  <si>
    <t>NATIVE AMERICAN COMMUNITY ACADEMY</t>
  </si>
  <si>
    <t>001-006</t>
  </si>
  <si>
    <t>NACA</t>
  </si>
  <si>
    <t>THE NEW AMERICA SCHOOL NEW MEXICO</t>
  </si>
  <si>
    <t>001-708</t>
  </si>
  <si>
    <t>New Amer.</t>
  </si>
  <si>
    <t>NM INTERNATIONAL SCHOOL</t>
  </si>
  <si>
    <t>001-768</t>
  </si>
  <si>
    <t>NMIS</t>
  </si>
  <si>
    <t>MARK ARMIJO ACADEMY</t>
  </si>
  <si>
    <t>001-039</t>
  </si>
  <si>
    <t>Mark Armijo</t>
  </si>
  <si>
    <t>PUBLIC ACADEMY FOR PERFORMING ARTS</t>
  </si>
  <si>
    <t>001-047</t>
  </si>
  <si>
    <t>PAPA</t>
  </si>
  <si>
    <t>ROBERT F KENNEDY CHARTER</t>
  </si>
  <si>
    <t>001-051</t>
  </si>
  <si>
    <t>RFK</t>
  </si>
  <si>
    <t>SIEMBRA LEADERSHIP HIGH SCHOOL</t>
  </si>
  <si>
    <t>001-750</t>
  </si>
  <si>
    <t>Siembra</t>
  </si>
  <si>
    <t>SOUTH VALLEY ACADEMY</t>
  </si>
  <si>
    <t>001-025</t>
  </si>
  <si>
    <t>South Valley</t>
  </si>
  <si>
    <t>TECHNOLOGY LEADERSHIP HIGH SCHOOL</t>
  </si>
  <si>
    <t>001-753</t>
  </si>
  <si>
    <t>Tech Ldrshp.</t>
  </si>
  <si>
    <t>VOZ COLLEGIATE PREPARATORY CHARTER</t>
  </si>
  <si>
    <t>001-709</t>
  </si>
  <si>
    <t>Voz</t>
  </si>
  <si>
    <t>WILLIAM W &amp; JOSEPH CHARTER COMMUNITY SCHOOL</t>
  </si>
  <si>
    <t>001-782</t>
  </si>
  <si>
    <t>WWJD</t>
  </si>
  <si>
    <t/>
  </si>
  <si>
    <t>ANIMAS PUBLIC SCHOOLS</t>
  </si>
  <si>
    <t>030-000</t>
  </si>
  <si>
    <t>Animas</t>
  </si>
  <si>
    <t>ARTESIA PUBLIC SCHOOLS</t>
  </si>
  <si>
    <t>022-000</t>
  </si>
  <si>
    <t>Artesia</t>
  </si>
  <si>
    <t>AZTEC MUNICIPAL SCHOOLS</t>
  </si>
  <si>
    <t>064-000</t>
  </si>
  <si>
    <t>Aztec</t>
  </si>
  <si>
    <t>MOSAIC ACADEMY</t>
  </si>
  <si>
    <t>064-001</t>
  </si>
  <si>
    <t>Mosaic</t>
  </si>
  <si>
    <t>BELEN CONSOLIDATED SCHOOLS</t>
  </si>
  <si>
    <t>087-000</t>
  </si>
  <si>
    <t>Belen</t>
  </si>
  <si>
    <t>BERNALILLO PUBLIC SCHOOL</t>
  </si>
  <si>
    <t>061-000</t>
  </si>
  <si>
    <t>Bernalillo</t>
  </si>
  <si>
    <t>BLOOMFIELD SCHOOLS</t>
  </si>
  <si>
    <t>066-000</t>
  </si>
  <si>
    <t>Bloomfield</t>
  </si>
  <si>
    <t>CAPITAN MUNICIPAL SCHOOLS</t>
  </si>
  <si>
    <t>040-000</t>
  </si>
  <si>
    <t>Capitan</t>
  </si>
  <si>
    <t>CARLSBAD MUNICIPAL SCHOOLS</t>
  </si>
  <si>
    <t>020-000</t>
  </si>
  <si>
    <t>Carlsbad</t>
  </si>
  <si>
    <t>JEFFERSON MONTESSORI ACADEMY</t>
  </si>
  <si>
    <t>020-001</t>
  </si>
  <si>
    <t>JMA</t>
  </si>
  <si>
    <t>PECOS CYBER ACADEMY</t>
  </si>
  <si>
    <t>584-001</t>
  </si>
  <si>
    <t>PCA</t>
  </si>
  <si>
    <t>CARRIZOZO MUNICIPAL SCHOOLS</t>
  </si>
  <si>
    <t>037-000</t>
  </si>
  <si>
    <t>Carrizozo</t>
  </si>
  <si>
    <t>CENTRAL CONSOLIDATED SCHOOLS</t>
  </si>
  <si>
    <t>067-000</t>
  </si>
  <si>
    <t>Central</t>
  </si>
  <si>
    <t>DREAM DINE' CHARTER SCHOOL</t>
  </si>
  <si>
    <t>067-109</t>
  </si>
  <si>
    <t>Dream Dine</t>
  </si>
  <si>
    <t>CHAMA VALLEY INDEPENDENT SCHOOL</t>
  </si>
  <si>
    <t>053-000</t>
  </si>
  <si>
    <t>Chama</t>
  </si>
  <si>
    <t>CIMARRON MUNICIPAL SCHOOLS</t>
  </si>
  <si>
    <t>008-000</t>
  </si>
  <si>
    <t>Cimarron</t>
  </si>
  <si>
    <t>MORENO VALLEY HIGH SCHOOL</t>
  </si>
  <si>
    <t>008-003</t>
  </si>
  <si>
    <t>Moreno Valley</t>
  </si>
  <si>
    <t>CLAYTON MUNICIPAL SCHOOLS</t>
  </si>
  <si>
    <t>084-000</t>
  </si>
  <si>
    <t>Clayton</t>
  </si>
  <si>
    <t>CLOUDCROFT MUNICIPAL SCHOOLS</t>
  </si>
  <si>
    <t>048-000</t>
  </si>
  <si>
    <t>Cloudcroft</t>
  </si>
  <si>
    <t>CLOVIS MUNICIPAL SCHOOLS</t>
  </si>
  <si>
    <t>012-000</t>
  </si>
  <si>
    <t>Clovis</t>
  </si>
  <si>
    <t>COBRE CONSOLIDATE SCHOOLS</t>
  </si>
  <si>
    <t>024-000</t>
  </si>
  <si>
    <t>Cobre</t>
  </si>
  <si>
    <t>CORONA PUBLIC SCHOOLS</t>
  </si>
  <si>
    <t>038-000</t>
  </si>
  <si>
    <t>Corona</t>
  </si>
  <si>
    <t>CUBA INDEPENDENT SCHOOLS</t>
  </si>
  <si>
    <t>062-000</t>
  </si>
  <si>
    <t>Cuba</t>
  </si>
  <si>
    <t>DEMING PUBLIC SCHOOLS</t>
  </si>
  <si>
    <t>042-000</t>
  </si>
  <si>
    <t>Deming</t>
  </si>
  <si>
    <t>DEMING CESAR CHAVEZ CHARTER SCHOOL</t>
  </si>
  <si>
    <t>042-006</t>
  </si>
  <si>
    <t>DCCCHS</t>
  </si>
  <si>
    <t>DES MOINES SCHOOLS</t>
  </si>
  <si>
    <t>085-000</t>
  </si>
  <si>
    <t>Des Moines</t>
  </si>
  <si>
    <t>DEXTER CONSOLIDATED SCHOOL DISTRICT</t>
  </si>
  <si>
    <t>006-000</t>
  </si>
  <si>
    <t>Dexter</t>
  </si>
  <si>
    <t>DORA CONSOLIDATED SCHOOL</t>
  </si>
  <si>
    <t>060-000</t>
  </si>
  <si>
    <t>Dora</t>
  </si>
  <si>
    <t>DULCE INDEPENDENT SCHOOLS</t>
  </si>
  <si>
    <t>054-000</t>
  </si>
  <si>
    <t>Dulce</t>
  </si>
  <si>
    <t>ELIDA MUNICIPAL SCHOOLS</t>
  </si>
  <si>
    <t>058-000</t>
  </si>
  <si>
    <t>Elida</t>
  </si>
  <si>
    <t>ESPANOLA PUBLIC SCHOOL DISTRICT</t>
  </si>
  <si>
    <t>055-000</t>
  </si>
  <si>
    <t>Espanola</t>
  </si>
  <si>
    <t>ESTANCIA MUNICIPAL SCHOOLS</t>
  </si>
  <si>
    <t>080-000</t>
  </si>
  <si>
    <t>Estancia</t>
  </si>
  <si>
    <t>EUNICE PUBLIC SCHOOLS</t>
  </si>
  <si>
    <t>032-000</t>
  </si>
  <si>
    <t>Eunice</t>
  </si>
  <si>
    <t>FARMINGTON MUNICIPAL SCHOOLS</t>
  </si>
  <si>
    <t>065-000</t>
  </si>
  <si>
    <t>Farmington</t>
  </si>
  <si>
    <t>FLOYD MUNICIPAL SCHOOL DISTRICT</t>
  </si>
  <si>
    <t>059-000</t>
  </si>
  <si>
    <t>Floyd</t>
  </si>
  <si>
    <t>FORT SUMNER MUNICIPAL SCHOOLS</t>
  </si>
  <si>
    <t>016-000</t>
  </si>
  <si>
    <t>Ft. Sumner</t>
  </si>
  <si>
    <t>GADSDEN INDEPENDENT SCHOOLS</t>
  </si>
  <si>
    <t>019-000</t>
  </si>
  <si>
    <t>Gadsden</t>
  </si>
  <si>
    <t>GALLUP-MCKINLEY COUNTY SCHOOLS</t>
  </si>
  <si>
    <t>043-000</t>
  </si>
  <si>
    <t>Gallup</t>
  </si>
  <si>
    <t>GRADY MUNICIPAL SCHOOLS</t>
  </si>
  <si>
    <t>015-000</t>
  </si>
  <si>
    <t>Grady</t>
  </si>
  <si>
    <t>GRANTS CIBOLA COUNTY SCHOOL DISTRICT</t>
  </si>
  <si>
    <t>088-000</t>
  </si>
  <si>
    <t>Grants</t>
  </si>
  <si>
    <t>HAGERMAN MUNICIPAL SCHOOLS</t>
  </si>
  <si>
    <t>005-000</t>
  </si>
  <si>
    <t>Hagerman</t>
  </si>
  <si>
    <t>HATCH VALLEY MUNICIPAL SCHOOLS</t>
  </si>
  <si>
    <t>018-000</t>
  </si>
  <si>
    <t>Hatch</t>
  </si>
  <si>
    <t>HOBBS MUNICIPAL SCHOOLS</t>
  </si>
  <si>
    <t>033-000</t>
  </si>
  <si>
    <t>Hobbs</t>
  </si>
  <si>
    <t>HONDO VALLEY SCHOOLS</t>
  </si>
  <si>
    <t>039-000</t>
  </si>
  <si>
    <t>Hondo</t>
  </si>
  <si>
    <t>HOUSE MUNICIPAL SCHOOLS</t>
  </si>
  <si>
    <t>050-000</t>
  </si>
  <si>
    <t>House</t>
  </si>
  <si>
    <t>JAL PUBLIC SCHOOLS</t>
  </si>
  <si>
    <t>034-000</t>
  </si>
  <si>
    <t>Jal</t>
  </si>
  <si>
    <t>JEMEZ MOUNTAIN SCHOOL DISTRICT</t>
  </si>
  <si>
    <t>056-000</t>
  </si>
  <si>
    <t>Jemez Mtn.</t>
  </si>
  <si>
    <t>JEMEZ VALLEY PUBLIC SCHOOLS</t>
  </si>
  <si>
    <t>063-000</t>
  </si>
  <si>
    <t>Jemez Valley</t>
  </si>
  <si>
    <t>SAN DIEGO RIVERSIDE SCHOOL</t>
  </si>
  <si>
    <t>063-004</t>
  </si>
  <si>
    <t>SDRC</t>
  </si>
  <si>
    <t>LAKE ARTHUR MUNICIPAL SCHOOLS</t>
  </si>
  <si>
    <t>007-000</t>
  </si>
  <si>
    <t>Lake Arthur</t>
  </si>
  <si>
    <t>LAS CRUCES SCHOOL DISTRICT</t>
  </si>
  <si>
    <t>017-000</t>
  </si>
  <si>
    <t>Las Cruces</t>
  </si>
  <si>
    <t>LAS VEGAS CITY SCHOOLS</t>
  </si>
  <si>
    <t>069-000</t>
  </si>
  <si>
    <t>Las Vegas</t>
  </si>
  <si>
    <t>LOGAN MUNICIPAL SCHOOLS</t>
  </si>
  <si>
    <t>051-000</t>
  </si>
  <si>
    <t>Logan</t>
  </si>
  <si>
    <t>LORDSBURG MUNICIPAL SCHOOLS</t>
  </si>
  <si>
    <t>029-000</t>
  </si>
  <si>
    <t>Lordsburg</t>
  </si>
  <si>
    <t>LOS ALAMOS PUBLIC SCHOOLS</t>
  </si>
  <si>
    <t>041-000</t>
  </si>
  <si>
    <t>Los Alamos</t>
  </si>
  <si>
    <t>LOS LUNAS CONSOLIDATED SCHOOLS</t>
  </si>
  <si>
    <t>086-000</t>
  </si>
  <si>
    <t>Los Lunas</t>
  </si>
  <si>
    <t>LOVING MUNICIPAL SCHOOLS</t>
  </si>
  <si>
    <t>021-000</t>
  </si>
  <si>
    <t>Loving</t>
  </si>
  <si>
    <t>LOVINGTON MUNICIPAL SCHOOLS</t>
  </si>
  <si>
    <t>031-000</t>
  </si>
  <si>
    <t>Lovington</t>
  </si>
  <si>
    <t>MAGDALENA MUNICIPAL SCHOOLS</t>
  </si>
  <si>
    <t>075-000</t>
  </si>
  <si>
    <t>Magdalena</t>
  </si>
  <si>
    <t>MAXWELL MUNICIPAL SCHOOL</t>
  </si>
  <si>
    <t>011-000</t>
  </si>
  <si>
    <t>Maxwell</t>
  </si>
  <si>
    <t>MELROSE MUNICIPAL SCHOOLS</t>
  </si>
  <si>
    <t>014-000</t>
  </si>
  <si>
    <t>Melrose</t>
  </si>
  <si>
    <t>MESA VISTA CONSOLIDATED SCHOOLS</t>
  </si>
  <si>
    <t>078-000</t>
  </si>
  <si>
    <t>Mesa Vista</t>
  </si>
  <si>
    <t>MORA INDEPENDENT SCHOOLS</t>
  </si>
  <si>
    <t>044-000</t>
  </si>
  <si>
    <t>Mora</t>
  </si>
  <si>
    <t>MORIARTY PUBLIC SCHOOLS</t>
  </si>
  <si>
    <t>081-000</t>
  </si>
  <si>
    <t>Moriarty</t>
  </si>
  <si>
    <t>MOSQUERO MUNICIPAL SCHOOLS</t>
  </si>
  <si>
    <t>028-000</t>
  </si>
  <si>
    <t>Mosquero</t>
  </si>
  <si>
    <t>MOUNTAINAIR PUBLIC SCHOOLS</t>
  </si>
  <si>
    <t>082-000</t>
  </si>
  <si>
    <t>Mountainair</t>
  </si>
  <si>
    <t>PECOS INDEPENDENT  SCHOOLS</t>
  </si>
  <si>
    <t>070-000</t>
  </si>
  <si>
    <t>Pecos</t>
  </si>
  <si>
    <t>PENASCO INDEPENDENT SCHOOL</t>
  </si>
  <si>
    <t>077-000</t>
  </si>
  <si>
    <t>Penasco</t>
  </si>
  <si>
    <t>POJOAQUE VALLEY SCHOOLS</t>
  </si>
  <si>
    <t>072-000</t>
  </si>
  <si>
    <t>Pojoaque</t>
  </si>
  <si>
    <t>PORTALES MUNICIPAL SCHOOLS</t>
  </si>
  <si>
    <t>057-000</t>
  </si>
  <si>
    <t>Portales</t>
  </si>
  <si>
    <t>QUEMADO INDEPENDENT SCHOOL DISTRICT</t>
  </si>
  <si>
    <t>003-000</t>
  </si>
  <si>
    <t>Quemado</t>
  </si>
  <si>
    <t>QUESTA INDEPENDENT SCHOOLS</t>
  </si>
  <si>
    <t>079-000</t>
  </si>
  <si>
    <t>Questa</t>
  </si>
  <si>
    <t>RATON PUBLIC SCHOOLS</t>
  </si>
  <si>
    <t>009-000</t>
  </si>
  <si>
    <t>Raton</t>
  </si>
  <si>
    <t>RESERVE SCHOOL DISTRICT</t>
  </si>
  <si>
    <t>002-000</t>
  </si>
  <si>
    <t>Reserve</t>
  </si>
  <si>
    <t>RIO RANCHO PUBLIC SCHOOLS</t>
  </si>
  <si>
    <t>083-000</t>
  </si>
  <si>
    <t>Rio Rancho</t>
  </si>
  <si>
    <t>ROSWELL INDEPENDENT SCHOOL DISTRICT</t>
  </si>
  <si>
    <t>004-000</t>
  </si>
  <si>
    <t>Roswell</t>
  </si>
  <si>
    <t>SIDNEY GUTIERREZ MIDDLE SCHOOL</t>
  </si>
  <si>
    <t>004-009</t>
  </si>
  <si>
    <t>Sidney Gutierrez</t>
  </si>
  <si>
    <t>ROY MUNICIPAL SCHOOLS</t>
  </si>
  <si>
    <t>027-000</t>
  </si>
  <si>
    <t>Roy</t>
  </si>
  <si>
    <t>RUIDOSO MUNICIPAL SCHOOLS</t>
  </si>
  <si>
    <t>036-000</t>
  </si>
  <si>
    <t>Ruidoso</t>
  </si>
  <si>
    <t>SAN JON MUNICIPAL SCHOOLS</t>
  </si>
  <si>
    <t>052-000</t>
  </si>
  <si>
    <t>San Jon</t>
  </si>
  <si>
    <t>SANTA FE PUBLIC SCHOOLS</t>
  </si>
  <si>
    <t>071-000</t>
  </si>
  <si>
    <t>Santa Fe</t>
  </si>
  <si>
    <t>ACADEMY FOR TECH &amp; CLASSICS</t>
  </si>
  <si>
    <t>071-024</t>
  </si>
  <si>
    <t>ATC</t>
  </si>
  <si>
    <t>SANTA ROSA CONSOLIDATED SCHOOLS</t>
  </si>
  <si>
    <t>025-000</t>
  </si>
  <si>
    <t>Santa Rosa</t>
  </si>
  <si>
    <t>SILVER CITY CONSOLIDATED SCHOOLS</t>
  </si>
  <si>
    <t>023-000</t>
  </si>
  <si>
    <t>Silver City Cons.</t>
  </si>
  <si>
    <t>SOCORRO CONSOLIDATED SCHOOLS</t>
  </si>
  <si>
    <t>074-000</t>
  </si>
  <si>
    <t>Socorro</t>
  </si>
  <si>
    <t>COTTONWOOD VALLEY CHARTER SCHOOL</t>
  </si>
  <si>
    <t>074-003</t>
  </si>
  <si>
    <t>Cottonwood Valley</t>
  </si>
  <si>
    <t>SPRINGER MUNICIPAL SCHOOLS</t>
  </si>
  <si>
    <t>010-000</t>
  </si>
  <si>
    <t>Springer</t>
  </si>
  <si>
    <t>TAOS MUNICIPAL SCHOOLS</t>
  </si>
  <si>
    <t>076-000</t>
  </si>
  <si>
    <t>Taos</t>
  </si>
  <si>
    <t>ANANSI CHARTER SCHOOL</t>
  </si>
  <si>
    <t>076-006</t>
  </si>
  <si>
    <t>Anansi</t>
  </si>
  <si>
    <t>TAOS MUNICIPAL CHARTER</t>
  </si>
  <si>
    <t>076-005</t>
  </si>
  <si>
    <t>TMCS</t>
  </si>
  <si>
    <t>VISTA GRANDE HIGH SCHOOL</t>
  </si>
  <si>
    <t>585-001</t>
  </si>
  <si>
    <t>Vista Grande</t>
  </si>
  <si>
    <t>TATUM MUNICIPAL SCHOOLS</t>
  </si>
  <si>
    <t>035-000</t>
  </si>
  <si>
    <t>Tatum</t>
  </si>
  <si>
    <t>TEXICO MUNICIPAL SCHOOLS</t>
  </si>
  <si>
    <t>013-000</t>
  </si>
  <si>
    <t>Texico</t>
  </si>
  <si>
    <t>T OR C MUNICIPAL SCHOOLS</t>
  </si>
  <si>
    <t>073-000</t>
  </si>
  <si>
    <t>T or C</t>
  </si>
  <si>
    <t>TUCUMCARI PUBLIC SCHOOLS</t>
  </si>
  <si>
    <t>049-000</t>
  </si>
  <si>
    <t>Tucumcari</t>
  </si>
  <si>
    <t>TULAROSA MUNICIPAL SCHOOLS</t>
  </si>
  <si>
    <t>047-000</t>
  </si>
  <si>
    <t>Tularosa</t>
  </si>
  <si>
    <t>VAUGHN MUNICIPAL SCHOOLS</t>
  </si>
  <si>
    <t>026-000</t>
  </si>
  <si>
    <t>Vaughn</t>
  </si>
  <si>
    <t>WAGON MOUND PUBLIC SCHOOLS</t>
  </si>
  <si>
    <t>045-000</t>
  </si>
  <si>
    <t>Wagon Mound</t>
  </si>
  <si>
    <t>WEST LAS VEGAS SCHOOL DISTRICT</t>
  </si>
  <si>
    <t>068-000</t>
  </si>
  <si>
    <t>W Las Vegas</t>
  </si>
  <si>
    <t>RIO GALLINAS SCH FOR ECOLOGY &amp; THE ARTS</t>
  </si>
  <si>
    <t>068-004</t>
  </si>
  <si>
    <t>Rio Gallinas</t>
  </si>
  <si>
    <t>ZUNI PUBLIC SCHOOL DISTRICT</t>
  </si>
  <si>
    <t>089-000</t>
  </si>
  <si>
    <t>Zuni</t>
  </si>
  <si>
    <t>ACES TECHNICAL CHARTER SCHOOL</t>
  </si>
  <si>
    <t>579-001</t>
  </si>
  <si>
    <t>ACES Tech</t>
  </si>
  <si>
    <t>ALBUQUERQUE BILINGUAL ACADEMY</t>
  </si>
  <si>
    <t>528-001</t>
  </si>
  <si>
    <t>ABQ Bilingual</t>
  </si>
  <si>
    <t>ALBUQUERQUE COLLEGIATE CHARTER SCHOOL</t>
  </si>
  <si>
    <t>574-001</t>
  </si>
  <si>
    <t>ABQ Collegiate</t>
  </si>
  <si>
    <t>ALBUQUERQUE INSTITUTE FOR MATH AND SCIENCE</t>
  </si>
  <si>
    <t>524-001</t>
  </si>
  <si>
    <t>AIMS</t>
  </si>
  <si>
    <t>ALBUQUERQUE SCHOOL OF EXCELLENCE</t>
  </si>
  <si>
    <t>516-001</t>
  </si>
  <si>
    <t>ABQ School Excell.</t>
  </si>
  <si>
    <t>ALBUQUERQUE SIGN LANGUAGE ACADEMY</t>
  </si>
  <si>
    <t>517-001</t>
  </si>
  <si>
    <t>ABQ Sign Lang.</t>
  </si>
  <si>
    <t>ALDO LEOPOLD CHARTER SCHOOL</t>
  </si>
  <si>
    <t>532-001</t>
  </si>
  <si>
    <t>Aldo Leopold</t>
  </si>
  <si>
    <t>ALMA D' ARTE CHARTER HS</t>
  </si>
  <si>
    <t>511-001</t>
  </si>
  <si>
    <t>Alma d'Arte</t>
  </si>
  <si>
    <t>ALTURA PREPARATORY SCHOOL</t>
  </si>
  <si>
    <t>575-001</t>
  </si>
  <si>
    <t>Altura Prep</t>
  </si>
  <si>
    <t>AMY BIEHL CHARTER SCHOOL</t>
  </si>
  <si>
    <t>525-001</t>
  </si>
  <si>
    <t>Amy Biehl</t>
  </si>
  <si>
    <t>THE ASK ACADEMY</t>
  </si>
  <si>
    <t>520-001</t>
  </si>
  <si>
    <t>ASK</t>
  </si>
  <si>
    <t>CESAR CHAVEZ COMMUNITY SCHOOL</t>
  </si>
  <si>
    <t>512-001</t>
  </si>
  <si>
    <t>Cesar Chavez</t>
  </si>
  <si>
    <t>DZIL DIT L'OOI SCHOOL OF EMPOWERMENT &amp; PERSEVERANCE</t>
  </si>
  <si>
    <t>562-001</t>
  </si>
  <si>
    <t>DEAP</t>
  </si>
  <si>
    <t>ESTANCIA VALLEY CLASSICAL ACADEMY</t>
  </si>
  <si>
    <t>550-001</t>
  </si>
  <si>
    <t>Estancia Valley</t>
  </si>
  <si>
    <t>EXPLORE ACADEMY</t>
  </si>
  <si>
    <t>557-001</t>
  </si>
  <si>
    <t>Explore Acad.</t>
  </si>
  <si>
    <t>EXPLORE ACADEMY -LAS CRUCES</t>
  </si>
  <si>
    <t>581-001</t>
  </si>
  <si>
    <t>Explore Acad.-LC</t>
  </si>
  <si>
    <t>HORIZON ACADEMY WEST</t>
  </si>
  <si>
    <t>503-001</t>
  </si>
  <si>
    <t>HAS</t>
  </si>
  <si>
    <t>HOZHO ACADEMY</t>
  </si>
  <si>
    <t>573-001</t>
  </si>
  <si>
    <t>Hozho</t>
  </si>
  <si>
    <t>J PAUL TAYLOR ACADEMY</t>
  </si>
  <si>
    <t>535-001</t>
  </si>
  <si>
    <t>J Paul</t>
  </si>
  <si>
    <t>LA ACADEMIA DOLORES HUERTA</t>
  </si>
  <si>
    <t>560-001</t>
  </si>
  <si>
    <t>LADH</t>
  </si>
  <si>
    <t>LA TIERRA MONTESSORI SCHOOL OF THE ARTS AND SCIENCES</t>
  </si>
  <si>
    <t>546-001</t>
  </si>
  <si>
    <t>LTM</t>
  </si>
  <si>
    <t>LAS MONTANAS CHARTER HS</t>
  </si>
  <si>
    <t>567-001</t>
  </si>
  <si>
    <t>Las Montanas</t>
  </si>
  <si>
    <t>MASTERS PROGRAM</t>
  </si>
  <si>
    <t>519-001</t>
  </si>
  <si>
    <t>MASTERS</t>
  </si>
  <si>
    <t>MCCURDY CHARTER SCHOOL</t>
  </si>
  <si>
    <t>547-001</t>
  </si>
  <si>
    <t>McCurdy</t>
  </si>
  <si>
    <t>MEDIA ARTS COLLABORATIVE CHARTER</t>
  </si>
  <si>
    <t>501-001</t>
  </si>
  <si>
    <t>Media Arts</t>
  </si>
  <si>
    <t>MIDDLE COLLEGE HIGH SCHOOL</t>
  </si>
  <si>
    <t>578-001</t>
  </si>
  <si>
    <t>Middle College</t>
  </si>
  <si>
    <t>MISSION ACHIEVEMENT &amp; SUCCESS CHARTER</t>
  </si>
  <si>
    <t>542-001</t>
  </si>
  <si>
    <t>MAS</t>
  </si>
  <si>
    <t>MONTE DEL SOL CHARTER SCHOOL</t>
  </si>
  <si>
    <t>564-001</t>
  </si>
  <si>
    <t>Monte Del Sol</t>
  </si>
  <si>
    <t>MONTESSORI ELEMENTARY SCHOOL</t>
  </si>
  <si>
    <t>529-001</t>
  </si>
  <si>
    <t>Montessori Elem.</t>
  </si>
  <si>
    <t>NEW AMERICA SCHOOL LAS CRUCES</t>
  </si>
  <si>
    <t>549-001</t>
  </si>
  <si>
    <t>New Amer.-LC</t>
  </si>
  <si>
    <t>NEW MEXICO CONNECTIONS ACADEMY</t>
  </si>
  <si>
    <t>554-001</t>
  </si>
  <si>
    <t>NM Connections</t>
  </si>
  <si>
    <t>NEW MEXICO SCHOOL FOR THE ARTS</t>
  </si>
  <si>
    <t>509-001</t>
  </si>
  <si>
    <t>NMSA</t>
  </si>
  <si>
    <t>NORTH VALLEY ACADEMY</t>
  </si>
  <si>
    <t>504-001</t>
  </si>
  <si>
    <t>North Valley</t>
  </si>
  <si>
    <t>RAICES DEL SABER XINACHTLI COMM SCHOOL</t>
  </si>
  <si>
    <t>577-001</t>
  </si>
  <si>
    <t>Raices</t>
  </si>
  <si>
    <t>RED RIVER VALLEY CHARTER SCHOOL</t>
  </si>
  <si>
    <t>539-001</t>
  </si>
  <si>
    <t>RRVCS</t>
  </si>
  <si>
    <t>ROOTS AND WINGS COMMUNITY CHARTER</t>
  </si>
  <si>
    <t>570-001</t>
  </si>
  <si>
    <t>Roots and Wings</t>
  </si>
  <si>
    <t>SANDOVAL ACADEMY OF BILINGUAL EDUCATION</t>
  </si>
  <si>
    <t>563-001</t>
  </si>
  <si>
    <t>SABE</t>
  </si>
  <si>
    <t>SCHOOL OF DREAMS ACADEMY</t>
  </si>
  <si>
    <t>505-001</t>
  </si>
  <si>
    <t>SODA</t>
  </si>
  <si>
    <t>SIX DIRECTIONS INDIGENOUS SCHOOL</t>
  </si>
  <si>
    <t>568-001</t>
  </si>
  <si>
    <t>Six Directions</t>
  </si>
  <si>
    <t>SOLARE COLLEGIATE CHARTER SCHOOL</t>
  </si>
  <si>
    <t>576-001</t>
  </si>
  <si>
    <t>Solare Collegiate</t>
  </si>
  <si>
    <t>SOUTH VALLEY PREPARATORY SCHOOL</t>
  </si>
  <si>
    <t>515-001</t>
  </si>
  <si>
    <t>South Valley Prep.</t>
  </si>
  <si>
    <t>SW AERONAUTICS MATHEMATICS &amp; SCIENCE</t>
  </si>
  <si>
    <t>544-001</t>
  </si>
  <si>
    <t>SAMS</t>
  </si>
  <si>
    <t>SOUTHWEST PREPARATORY LEARNING</t>
  </si>
  <si>
    <t>530-001</t>
  </si>
  <si>
    <t>SWPLC</t>
  </si>
  <si>
    <t>SOUTHWEST SECONDARY LEARNING</t>
  </si>
  <si>
    <t>531-001</t>
  </si>
  <si>
    <t>SWSLC</t>
  </si>
  <si>
    <t>TAOS ACADEMY</t>
  </si>
  <si>
    <t>510-001</t>
  </si>
  <si>
    <t>Taos Academy</t>
  </si>
  <si>
    <t>TAOS INTEGRATED SCHOOL OF THE ARTS</t>
  </si>
  <si>
    <t>521-001</t>
  </si>
  <si>
    <t>TISA</t>
  </si>
  <si>
    <t>TAOS INTERNATIONAL SCHOOL</t>
  </si>
  <si>
    <t>555-001</t>
  </si>
  <si>
    <t>Taos Intl.</t>
  </si>
  <si>
    <t>THE GREAT ACADEMY</t>
  </si>
  <si>
    <t>536-001</t>
  </si>
  <si>
    <t>GREAT</t>
  </si>
  <si>
    <t>TIERRA ADENTRO OF NEW MEXICO</t>
  </si>
  <si>
    <t>518-001</t>
  </si>
  <si>
    <t>Tierra Adentro</t>
  </si>
  <si>
    <t>TIERRA ENCANTADA CHARTER SCHOOL</t>
  </si>
  <si>
    <t>565-001</t>
  </si>
  <si>
    <t>Tierra Encantada</t>
  </si>
  <si>
    <t>TURQUOISE TRAIL CHARTER SCHOOL</t>
  </si>
  <si>
    <t>566-001</t>
  </si>
  <si>
    <t>Turquoise Trail</t>
  </si>
  <si>
    <t>21ST CENTURY PUBLIC ACADEMY</t>
  </si>
  <si>
    <t>580-001</t>
  </si>
  <si>
    <t>21st</t>
  </si>
  <si>
    <t>WALATOWA CHARTER HIGH SCHOOL</t>
  </si>
  <si>
    <t>552-001</t>
  </si>
  <si>
    <t>Walatowa</t>
  </si>
  <si>
    <t>RIO GRANDE ACADEMY OF FINE ARTS</t>
  </si>
  <si>
    <t>583-001</t>
  </si>
  <si>
    <t>RioGAFA</t>
  </si>
  <si>
    <t>THRIVE COMMUNITY SCHOOL</t>
  </si>
  <si>
    <t>582-001</t>
  </si>
  <si>
    <t>THRIVE</t>
  </si>
  <si>
    <t>EXPLORE ACADEMY RIO RANCHO</t>
  </si>
  <si>
    <t>586-001</t>
  </si>
  <si>
    <t>Explore Acad.-RR</t>
  </si>
  <si>
    <t>*Please note this is for compliance checking and should not be used for external purposes.</t>
  </si>
  <si>
    <t>District/Charter:</t>
  </si>
  <si>
    <t>PED #:</t>
  </si>
  <si>
    <t>Naming Convention:</t>
  </si>
  <si>
    <t>Upload to FTS folder:</t>
  </si>
  <si>
    <t>Local Board or Governance</t>
  </si>
  <si>
    <t>Council approval date:</t>
  </si>
  <si>
    <t>4-Day or 5-Day week?</t>
  </si>
  <si>
    <t xml:space="preserve">First Student Learning: </t>
  </si>
  <si>
    <t>Last Student Learning Day:</t>
  </si>
  <si>
    <t>List each date individually</t>
  </si>
  <si>
    <t>Parent Teacher/ Student Led Conference  Counted Hours</t>
  </si>
  <si>
    <t>Parent Teacher/ Student Led Conference Counted Days</t>
  </si>
  <si>
    <t>K-6 Professional Work Hours Counted Days</t>
  </si>
  <si>
    <t>K-6 Professional Work Counted Days</t>
  </si>
  <si>
    <t>7-12 Professional Work Counted Hours</t>
  </si>
  <si>
    <t>7-12 Professional Work Counted Days</t>
  </si>
  <si>
    <t>A</t>
  </si>
  <si>
    <t>B</t>
  </si>
  <si>
    <t>C</t>
  </si>
  <si>
    <t>E</t>
  </si>
  <si>
    <t>F</t>
  </si>
  <si>
    <t>Grade</t>
  </si>
  <si>
    <t>Full Instructional Days</t>
  </si>
  <si>
    <t>Total Instructional Hours per Year</t>
  </si>
  <si>
    <t>Maximum Professional Work Hours</t>
  </si>
  <si>
    <t>Grades K-6</t>
  </si>
  <si>
    <t>Grades 7-12</t>
  </si>
  <si>
    <t>Full-Day K</t>
  </si>
  <si>
    <t>Asynchronous/Synchronous Total</t>
  </si>
  <si>
    <t>Grade 1</t>
  </si>
  <si>
    <t>Remote or Combo Instructional Days</t>
  </si>
  <si>
    <t>Synchronous Total</t>
  </si>
  <si>
    <t>Grade 2</t>
  </si>
  <si>
    <t>2 Parent Teacher Conference Days</t>
  </si>
  <si>
    <t>% Synchronous to Asynchronous</t>
  </si>
  <si>
    <t>Grade 3</t>
  </si>
  <si>
    <t>Total Instructional Days</t>
  </si>
  <si>
    <t>Grade 4</t>
  </si>
  <si>
    <t>Grade 5</t>
  </si>
  <si>
    <t>Total Days</t>
  </si>
  <si>
    <t>Grade 6</t>
  </si>
  <si>
    <t>Grade 7</t>
  </si>
  <si>
    <t>Grade 8</t>
  </si>
  <si>
    <t>Grade 9</t>
  </si>
  <si>
    <t>Grade 10</t>
  </si>
  <si>
    <t>Grade 11</t>
  </si>
  <si>
    <t>Grade 12</t>
  </si>
  <si>
    <t>If a school is missing or if the grade range is incorrect, please contact your Budget Analyst.</t>
  </si>
  <si>
    <t>Location Code</t>
  </si>
  <si>
    <t>School Name</t>
  </si>
  <si>
    <t>Grade Range</t>
  </si>
  <si>
    <t>Select…</t>
  </si>
  <si>
    <t>District Entity</t>
  </si>
  <si>
    <t>PED NO</t>
  </si>
  <si>
    <t>Location ID</t>
  </si>
  <si>
    <t>Alamogordo 046-000</t>
  </si>
  <si>
    <t>ALAMOGORDO HIGH</t>
  </si>
  <si>
    <t>0912</t>
  </si>
  <si>
    <t>015</t>
  </si>
  <si>
    <t>BUENA VISTA ELEMENTARY</t>
  </si>
  <si>
    <t>KF05</t>
  </si>
  <si>
    <t>028</t>
  </si>
  <si>
    <t>CHAPARRAL MIDDLE</t>
  </si>
  <si>
    <t>0608</t>
  </si>
  <si>
    <t>033</t>
  </si>
  <si>
    <t>DESERT STAR ELEMENTARY</t>
  </si>
  <si>
    <t>144</t>
  </si>
  <si>
    <t>HIGH ROLLS MOUNTAIN PARK ELEMENTARY</t>
  </si>
  <si>
    <t>057</t>
  </si>
  <si>
    <t>HOLLOMAN ELEMENTARY</t>
  </si>
  <si>
    <t>PK05</t>
  </si>
  <si>
    <t>058</t>
  </si>
  <si>
    <t>HOLLOMAN MIDDLE</t>
  </si>
  <si>
    <t>037</t>
  </si>
  <si>
    <t>LA LUZ ELEMENTARY</t>
  </si>
  <si>
    <t>072</t>
  </si>
  <si>
    <t>MOUNTAIN VIEW MIDDLE</t>
  </si>
  <si>
    <t>003</t>
  </si>
  <si>
    <t>NORTH ELEMENTARY</t>
  </si>
  <si>
    <t>114</t>
  </si>
  <si>
    <t>SIERRA ELEMENTARY</t>
  </si>
  <si>
    <t>150</t>
  </si>
  <si>
    <t>SUNSET HILLS ELEMENTARY</t>
  </si>
  <si>
    <t>056</t>
  </si>
  <si>
    <t>YUCCA ELEMENTARY</t>
  </si>
  <si>
    <t>181</t>
  </si>
  <si>
    <t>Albuquerque 001-000</t>
  </si>
  <si>
    <t>A. MONTOYA ELEMENTARY</t>
  </si>
  <si>
    <t>321</t>
  </si>
  <si>
    <t>ADOBE ACRES ELEMENTARY</t>
  </si>
  <si>
    <t>206</t>
  </si>
  <si>
    <t>ALAMEDA ELEMENTARY</t>
  </si>
  <si>
    <t>207</t>
  </si>
  <si>
    <t>ALAMOSA ELEMENTARY</t>
  </si>
  <si>
    <t>210</t>
  </si>
  <si>
    <t>ALBUQUERQUE HIGH</t>
  </si>
  <si>
    <t>590</t>
  </si>
  <si>
    <t>ALVARADO ELEMENTARY</t>
  </si>
  <si>
    <t>213</t>
  </si>
  <si>
    <t>APACHE ELEMENTARY</t>
  </si>
  <si>
    <t>214</t>
  </si>
  <si>
    <t>ARMIJO ELEMENTARY</t>
  </si>
  <si>
    <t>215</t>
  </si>
  <si>
    <t>ARROYO DEL OSO ELEMENTARY</t>
  </si>
  <si>
    <t>329</t>
  </si>
  <si>
    <t>ATRISCO ELEMENTARY</t>
  </si>
  <si>
    <t>216</t>
  </si>
  <si>
    <t>ATRISCO HERITAGE ACADEMY HS</t>
  </si>
  <si>
    <t>576</t>
  </si>
  <si>
    <t>BANDELIER ELEMENTARY</t>
  </si>
  <si>
    <t>222</t>
  </si>
  <si>
    <t>BARCELONA ELEMENTARY</t>
  </si>
  <si>
    <t>225</t>
  </si>
  <si>
    <t>BEL-AIR ELEMENTARY</t>
  </si>
  <si>
    <t>228</t>
  </si>
  <si>
    <t>BELLEHAVEN ELEMENTARY</t>
  </si>
  <si>
    <t>229</t>
  </si>
  <si>
    <t>BERNALILLO COUNTY JUVENILE DETENTION</t>
  </si>
  <si>
    <t>0711</t>
  </si>
  <si>
    <t>048</t>
  </si>
  <si>
    <t>CARLOS REY ELEMENTARY</t>
  </si>
  <si>
    <t>339</t>
  </si>
  <si>
    <t>CHAMIZA ELEMENTARY</t>
  </si>
  <si>
    <t>295</t>
  </si>
  <si>
    <t>CHAPARRAL ELEMENTARY</t>
  </si>
  <si>
    <t>234</t>
  </si>
  <si>
    <t>CHELWOOD ELEMENTARY</t>
  </si>
  <si>
    <t>236</t>
  </si>
  <si>
    <t>CIBOLA HIGH</t>
  </si>
  <si>
    <t>580</t>
  </si>
  <si>
    <t>CLEVELAND MIDDLE</t>
  </si>
  <si>
    <t>407</t>
  </si>
  <si>
    <t>COCHITI ELEMENTARY</t>
  </si>
  <si>
    <t>237</t>
  </si>
  <si>
    <t>COLLEGE AND CAREER HIGH SCHOOL</t>
  </si>
  <si>
    <t>591</t>
  </si>
  <si>
    <t>COLLET PARK ELEMENTARY</t>
  </si>
  <si>
    <t>240</t>
  </si>
  <si>
    <t>COMANCHE ELEMENTARY</t>
  </si>
  <si>
    <t>241</t>
  </si>
  <si>
    <t>CONTINUATION SCHOOL</t>
  </si>
  <si>
    <t>035</t>
  </si>
  <si>
    <t>CORONADO ELEMENTARY</t>
  </si>
  <si>
    <t>243</t>
  </si>
  <si>
    <t>CORRALES ELEMENTARY</t>
  </si>
  <si>
    <t>KF06</t>
  </si>
  <si>
    <t>351</t>
  </si>
  <si>
    <t>COYOTE WILLOW FAMILY SCHOOL</t>
  </si>
  <si>
    <t>KF08</t>
  </si>
  <si>
    <t>952</t>
  </si>
  <si>
    <t>DEL NORTE HIGH</t>
  </si>
  <si>
    <t>514</t>
  </si>
  <si>
    <t>DENNIS CHAVEZ ELEMENTARY</t>
  </si>
  <si>
    <t>203</t>
  </si>
  <si>
    <t>DESERT RIDGE MIDDLE</t>
  </si>
  <si>
    <t>430</t>
  </si>
  <si>
    <t>DESERT WILLOW FAMILY SCHOOL</t>
  </si>
  <si>
    <t>900</t>
  </si>
  <si>
    <t>DOLORES GONZALES ELEMENTARY</t>
  </si>
  <si>
    <t>244</t>
  </si>
  <si>
    <t>DOUBLE EAGLE ELEMENTARY</t>
  </si>
  <si>
    <t>350</t>
  </si>
  <si>
    <t>DURANES ELEMENTARY</t>
  </si>
  <si>
    <t>249</t>
  </si>
  <si>
    <t>EARLY COLLEGE ACADEMY</t>
  </si>
  <si>
    <t>593</t>
  </si>
  <si>
    <t>EAST SAN JOSE ELEMENTARY</t>
  </si>
  <si>
    <t>252</t>
  </si>
  <si>
    <t>ECADEMY</t>
  </si>
  <si>
    <t>517</t>
  </si>
  <si>
    <t>ECADEMY K-8</t>
  </si>
  <si>
    <t>498</t>
  </si>
  <si>
    <t>EDMUND G ROSS ELEMENTARY</t>
  </si>
  <si>
    <t>219</t>
  </si>
  <si>
    <t>EDWARD GONZALES ELEMENTARY</t>
  </si>
  <si>
    <t>0305</t>
  </si>
  <si>
    <t>262</t>
  </si>
  <si>
    <t>EISENHOWER MIDDLE</t>
  </si>
  <si>
    <t>480</t>
  </si>
  <si>
    <t>ELDORADO HIGH</t>
  </si>
  <si>
    <t>PK12</t>
  </si>
  <si>
    <t>515</t>
  </si>
  <si>
    <t>EMERSON ELEMENTARY</t>
  </si>
  <si>
    <t>255</t>
  </si>
  <si>
    <t>ERNIE PYLE MIDDLE</t>
  </si>
  <si>
    <t>450</t>
  </si>
  <si>
    <t>EUGENE FIELD ELEMENTARY</t>
  </si>
  <si>
    <t>261</t>
  </si>
  <si>
    <t>FREEDOM HIGH</t>
  </si>
  <si>
    <t>596</t>
  </si>
  <si>
    <t>GARFIELD MIDDLE</t>
  </si>
  <si>
    <t>410</t>
  </si>
  <si>
    <t>GEORGE I SANCHEZ</t>
  </si>
  <si>
    <t>496</t>
  </si>
  <si>
    <t>GEORGIA O'KEEFFE ELEMENTARY</t>
  </si>
  <si>
    <t>328</t>
  </si>
  <si>
    <t>GOV BENT ELEMENTARY</t>
  </si>
  <si>
    <t>230</t>
  </si>
  <si>
    <t>GRANT MIDDLE</t>
  </si>
  <si>
    <t>413</t>
  </si>
  <si>
    <t>GRIEGOS ELEMENTARY</t>
  </si>
  <si>
    <t>267</t>
  </si>
  <si>
    <t>HARRISON MIDDLE</t>
  </si>
  <si>
    <t>415</t>
  </si>
  <si>
    <t>HAWTHORNE ELEMENTARY</t>
  </si>
  <si>
    <t>270</t>
  </si>
  <si>
    <t>HAYES MIDDLE</t>
  </si>
  <si>
    <t>416</t>
  </si>
  <si>
    <t>HELEN CORDERO PRIMARY</t>
  </si>
  <si>
    <t>PK02</t>
  </si>
  <si>
    <t>395</t>
  </si>
  <si>
    <t>HIGHLAND AUTISM CENTER</t>
  </si>
  <si>
    <t>0212</t>
  </si>
  <si>
    <t>611</t>
  </si>
  <si>
    <t>HIGHLAND HIGH</t>
  </si>
  <si>
    <t>520</t>
  </si>
  <si>
    <t>HODGIN ELEMENTARY</t>
  </si>
  <si>
    <t>273</t>
  </si>
  <si>
    <t>HOMEBOUND</t>
  </si>
  <si>
    <t>998</t>
  </si>
  <si>
    <t>HOOVER MIDDLE</t>
  </si>
  <si>
    <t>418</t>
  </si>
  <si>
    <t>HUBERT H HUMPHREY ELEMENTARY</t>
  </si>
  <si>
    <t>221</t>
  </si>
  <si>
    <t>INEZ ELEMENTARY</t>
  </si>
  <si>
    <t>276</t>
  </si>
  <si>
    <t>JACKSON MIDDLE</t>
  </si>
  <si>
    <t>420</t>
  </si>
  <si>
    <t>JAMES MONROE MIDDLE</t>
  </si>
  <si>
    <t>490</t>
  </si>
  <si>
    <t>JANET KAHN FINE ARTS ACADEMY</t>
  </si>
  <si>
    <t>PK06</t>
  </si>
  <si>
    <t>258</t>
  </si>
  <si>
    <t>JEFFERSON MIDDLE</t>
  </si>
  <si>
    <t>425</t>
  </si>
  <si>
    <t>JIMMY CARTER MIDDLE</t>
  </si>
  <si>
    <t>445</t>
  </si>
  <si>
    <t>JOHN ADAMS MIDDLE</t>
  </si>
  <si>
    <t>405</t>
  </si>
  <si>
    <t>JOHN BAKER ELEMENTARY</t>
  </si>
  <si>
    <t>217</t>
  </si>
  <si>
    <t>KENNEDY MIDDLE</t>
  </si>
  <si>
    <t>427</t>
  </si>
  <si>
    <t>KIRTLAND ELEMENTARY</t>
  </si>
  <si>
    <t>279</t>
  </si>
  <si>
    <t>KIT CARSON ELEMENTARY</t>
  </si>
  <si>
    <t>231</t>
  </si>
  <si>
    <t>L.B. JOHNSON MIDDLE</t>
  </si>
  <si>
    <t>485</t>
  </si>
  <si>
    <t>LA CUEVA HIGH</t>
  </si>
  <si>
    <t>525</t>
  </si>
  <si>
    <t>LA MESA ELEMENTARY</t>
  </si>
  <si>
    <t>285</t>
  </si>
  <si>
    <t>LAVALAND ELEMENTARY</t>
  </si>
  <si>
    <t>288</t>
  </si>
  <si>
    <t>LEW WALLACE ELEMENTARY</t>
  </si>
  <si>
    <t>373</t>
  </si>
  <si>
    <t>LONGFELLOW ELEMENTARY</t>
  </si>
  <si>
    <t>291</t>
  </si>
  <si>
    <t>LOS PADILLAS ELEMENTARY</t>
  </si>
  <si>
    <t>297</t>
  </si>
  <si>
    <t>LOS RANCHOS ELEMENTARY</t>
  </si>
  <si>
    <t>336</t>
  </si>
  <si>
    <t>LOWELL ELEMENTARY</t>
  </si>
  <si>
    <t>300</t>
  </si>
  <si>
    <t>MACARTHUR ELEMENTARY</t>
  </si>
  <si>
    <t>303</t>
  </si>
  <si>
    <t>MADISON MIDDLE</t>
  </si>
  <si>
    <t>435</t>
  </si>
  <si>
    <t>MANZANO HIGH</t>
  </si>
  <si>
    <t>530</t>
  </si>
  <si>
    <t>MANZANO MESA ELEMENTARY</t>
  </si>
  <si>
    <t>260</t>
  </si>
  <si>
    <t>MARIE M HUGHES ELEMENTARY</t>
  </si>
  <si>
    <t>365</t>
  </si>
  <si>
    <t>MARK TWAIN ELEMENTARY</t>
  </si>
  <si>
    <t>364</t>
  </si>
  <si>
    <t>MARYANN BINFORD ELEMENTARY</t>
  </si>
  <si>
    <t>250</t>
  </si>
  <si>
    <t>MATHESON PARK ELEMENTARY</t>
  </si>
  <si>
    <t>305</t>
  </si>
  <si>
    <t>MCCOLLUM ELEMENTARY</t>
  </si>
  <si>
    <t>307</t>
  </si>
  <si>
    <t>MCKINLEY MIDDLE</t>
  </si>
  <si>
    <t>440</t>
  </si>
  <si>
    <t>MISSION AVENUE ELEMENTARY</t>
  </si>
  <si>
    <t>309</t>
  </si>
  <si>
    <t>MITCHELL ELEMENTARY</t>
  </si>
  <si>
    <t>310</t>
  </si>
  <si>
    <t>MONTE VISTA ELEMENTARY</t>
  </si>
  <si>
    <t>312</t>
  </si>
  <si>
    <t>MONTEZUMA ELEMENTARY</t>
  </si>
  <si>
    <t>315</t>
  </si>
  <si>
    <t>MOUNTAIN VIEW ELEMENTARY</t>
  </si>
  <si>
    <t>324</t>
  </si>
  <si>
    <t>NAVAJO ELEMENTARY</t>
  </si>
  <si>
    <t>327</t>
  </si>
  <si>
    <t>NEW FUTURES HIGH SCHOOL</t>
  </si>
  <si>
    <t>0712</t>
  </si>
  <si>
    <t>549</t>
  </si>
  <si>
    <t>NEX GEN ACADEMY</t>
  </si>
  <si>
    <t>516</t>
  </si>
  <si>
    <t>PK01</t>
  </si>
  <si>
    <t>NORTH STAR ELEMENTARY</t>
  </si>
  <si>
    <t>268</t>
  </si>
  <si>
    <t>ONATE ELEMENTARY</t>
  </si>
  <si>
    <t>227</t>
  </si>
  <si>
    <t>OSUNA ELEMENTARY</t>
  </si>
  <si>
    <t>332</t>
  </si>
  <si>
    <t>PAINTED SKY ELEMENTARY</t>
  </si>
  <si>
    <t>275</t>
  </si>
  <si>
    <t>PAJARITO ELEMENTARY</t>
  </si>
  <si>
    <t>333</t>
  </si>
  <si>
    <t>PETROGLYPH ELEMENTARY</t>
  </si>
  <si>
    <t>317</t>
  </si>
  <si>
    <t>POLK MIDDLE</t>
  </si>
  <si>
    <t>448</t>
  </si>
  <si>
    <t>REGINALD CHAVEZ ELEMENTARY</t>
  </si>
  <si>
    <t>330</t>
  </si>
  <si>
    <t>RIO GRANDE HIGH</t>
  </si>
  <si>
    <t>540</t>
  </si>
  <si>
    <t>ROOSEVELT MIDDLE</t>
  </si>
  <si>
    <t>452</t>
  </si>
  <si>
    <t>RUDOLFO ANAYA ELEMENTARY</t>
  </si>
  <si>
    <t>392</t>
  </si>
  <si>
    <t>S. Y. JACKSON ELEMENTARY</t>
  </si>
  <si>
    <t>360</t>
  </si>
  <si>
    <t>SAN ANTONITO ELEMENTARY</t>
  </si>
  <si>
    <t>345</t>
  </si>
  <si>
    <t>SANDIA BASE ELEMENTARY</t>
  </si>
  <si>
    <t>348</t>
  </si>
  <si>
    <t>SANDIA HIGH</t>
  </si>
  <si>
    <t>550</t>
  </si>
  <si>
    <t>SCHOOL ON WHEELS HIGH SCHOOL</t>
  </si>
  <si>
    <t>597</t>
  </si>
  <si>
    <t>SEVEN BAR ELEMENTARY</t>
  </si>
  <si>
    <t>265</t>
  </si>
  <si>
    <t>SIERRA VISTA ELEMENTARY</t>
  </si>
  <si>
    <t>356</t>
  </si>
  <si>
    <t>SOMBRA DEL MONTE ELEMENTARY</t>
  </si>
  <si>
    <t>357</t>
  </si>
  <si>
    <t>STEPHEN L. MOODY EDUCATION COMPLEX</t>
  </si>
  <si>
    <t>SUNSET VIEW ELEMENTARY</t>
  </si>
  <si>
    <t>393</t>
  </si>
  <si>
    <t>SUSIE RAYOS MARMON ELEMENTARY</t>
  </si>
  <si>
    <t>280</t>
  </si>
  <si>
    <t>TAFT MIDDLE</t>
  </si>
  <si>
    <t>455</t>
  </si>
  <si>
    <t>TAYLOR MIDDLE</t>
  </si>
  <si>
    <t>457</t>
  </si>
  <si>
    <t>TIERRA ANTIGUA ELEMENTARY</t>
  </si>
  <si>
    <t>389</t>
  </si>
  <si>
    <t>TOMASITA ELEMENTARY</t>
  </si>
  <si>
    <t>363</t>
  </si>
  <si>
    <t>TONY HILLERMAN MIDDLE SCHOOL</t>
  </si>
  <si>
    <t>492</t>
  </si>
  <si>
    <t>TRANSITION SERVICES</t>
  </si>
  <si>
    <t>040</t>
  </si>
  <si>
    <t>TRES VOLCANES COMMUNITY COLLABORATIVE SCHOOL</t>
  </si>
  <si>
    <t>497</t>
  </si>
  <si>
    <t>TRUMAN MIDDLE</t>
  </si>
  <si>
    <t>475</t>
  </si>
  <si>
    <t>VALLE VISTA ELEMENTARY</t>
  </si>
  <si>
    <t>370</t>
  </si>
  <si>
    <t>VALLEY HIGH</t>
  </si>
  <si>
    <t>0812</t>
  </si>
  <si>
    <t>560</t>
  </si>
  <si>
    <t>VAN BUREN MIDDLE</t>
  </si>
  <si>
    <t>460</t>
  </si>
  <si>
    <t>VENTANA RANCH ELEMENTARY</t>
  </si>
  <si>
    <t>264</t>
  </si>
  <si>
    <t>VISION QUEST ALTERNATIVE MIDDLE</t>
  </si>
  <si>
    <t>0707</t>
  </si>
  <si>
    <t>840</t>
  </si>
  <si>
    <t>VOLCANO VISTA HIGH</t>
  </si>
  <si>
    <t>575</t>
  </si>
  <si>
    <t>WASHINGTON MIDDLE</t>
  </si>
  <si>
    <t>465</t>
  </si>
  <si>
    <t>WEST MESA HIGH</t>
  </si>
  <si>
    <t>570</t>
  </si>
  <si>
    <t>WHERRY ELEMENTARY</t>
  </si>
  <si>
    <t>376</t>
  </si>
  <si>
    <t>WHITTIER ELEMENTARY</t>
  </si>
  <si>
    <t>379</t>
  </si>
  <si>
    <t>WILSON MIDDLE</t>
  </si>
  <si>
    <t>470</t>
  </si>
  <si>
    <t>ZIA ELEMENTARY</t>
  </si>
  <si>
    <t>385</t>
  </si>
  <si>
    <t>ZUNI ELEMENTARY</t>
  </si>
  <si>
    <t>388</t>
  </si>
  <si>
    <t>Albuquerque Talent Dev 001-016</t>
  </si>
  <si>
    <t>ALBUQUERQUE TALENT DEVELOPMENT CHARTER</t>
  </si>
  <si>
    <t>016</t>
  </si>
  <si>
    <t>Aldo Leopold 532-001</t>
  </si>
  <si>
    <t>ALDO LEOPOLD CHARTER</t>
  </si>
  <si>
    <t>0612</t>
  </si>
  <si>
    <t>001</t>
  </si>
  <si>
    <t>Alice King 001-116</t>
  </si>
  <si>
    <t>116</t>
  </si>
  <si>
    <t>Altura Prep 575-001</t>
  </si>
  <si>
    <t>Amy Biehl 525-001</t>
  </si>
  <si>
    <t>AMY BIEHL CHARTER HIGH SCHOOL</t>
  </si>
  <si>
    <t>Anansi 076-006</t>
  </si>
  <si>
    <t>006</t>
  </si>
  <si>
    <t>Animas 030-000</t>
  </si>
  <si>
    <t>ANIMAS 7-12 SCHOOL</t>
  </si>
  <si>
    <t>017</t>
  </si>
  <si>
    <t>ANIMAS ELEMENTARY</t>
  </si>
  <si>
    <t>KF04</t>
  </si>
  <si>
    <t>ANIMAS MIDDLE</t>
  </si>
  <si>
    <t>0506</t>
  </si>
  <si>
    <t>020</t>
  </si>
  <si>
    <t>Artesia 022-000</t>
  </si>
  <si>
    <t>ARTESIA HIGH</t>
  </si>
  <si>
    <t>1012</t>
  </si>
  <si>
    <t>014</t>
  </si>
  <si>
    <t>ARTESIA PARK JUNIOR HIGH</t>
  </si>
  <si>
    <t>0809</t>
  </si>
  <si>
    <t>187</t>
  </si>
  <si>
    <t>ARTESIA ZIA INTERMEDIATE</t>
  </si>
  <si>
    <t>0607</t>
  </si>
  <si>
    <t>189</t>
  </si>
  <si>
    <t>CENTRAL ELEMENTARY</t>
  </si>
  <si>
    <t>0105</t>
  </si>
  <si>
    <t>032</t>
  </si>
  <si>
    <t>GRAND HEIGHTS EARLY CHILDHOOD</t>
  </si>
  <si>
    <t>PKKF</t>
  </si>
  <si>
    <t>054</t>
  </si>
  <si>
    <t>HERMOSA ELEMENTARY</t>
  </si>
  <si>
    <t>PENASCO ELEMENTARY</t>
  </si>
  <si>
    <t>KF07</t>
  </si>
  <si>
    <t>128</t>
  </si>
  <si>
    <t>ROSELAWN ELEMENTARY</t>
  </si>
  <si>
    <t>139</t>
  </si>
  <si>
    <t>YESO ELEMENTARY</t>
  </si>
  <si>
    <t>183</t>
  </si>
  <si>
    <t>Aztec 064-000</t>
  </si>
  <si>
    <t>AZTEC HIGH</t>
  </si>
  <si>
    <t>018</t>
  </si>
  <si>
    <t>C.V. KOOGLER MIDDLE</t>
  </si>
  <si>
    <t>0811</t>
  </si>
  <si>
    <t>LYDIA RIPPEY ELEMENTARY</t>
  </si>
  <si>
    <t>PK03</t>
  </si>
  <si>
    <t>136</t>
  </si>
  <si>
    <t>MCCOY AVENUE ELEMENTARY</t>
  </si>
  <si>
    <t>099</t>
  </si>
  <si>
    <t>PARK AVENUE ELEMENTARY</t>
  </si>
  <si>
    <t>0405</t>
  </si>
  <si>
    <t>123</t>
  </si>
  <si>
    <t>VISTA NUEVA HIGH</t>
  </si>
  <si>
    <t>002</t>
  </si>
  <si>
    <t>Belen 087-000</t>
  </si>
  <si>
    <t>BELEN FAMILY SCHOOL</t>
  </si>
  <si>
    <t>0108</t>
  </si>
  <si>
    <t>BELEN HIGH</t>
  </si>
  <si>
    <t>026</t>
  </si>
  <si>
    <t>BELEN INFINITY HIGH</t>
  </si>
  <si>
    <t>BELEN MIDDLE</t>
  </si>
  <si>
    <t>0708</t>
  </si>
  <si>
    <t>025</t>
  </si>
  <si>
    <t>0406</t>
  </si>
  <si>
    <t>034</t>
  </si>
  <si>
    <t>080</t>
  </si>
  <si>
    <t>GIL SANCHEZ ELEMENTARY</t>
  </si>
  <si>
    <t>066</t>
  </si>
  <si>
    <t>LA MERCED ELEMENTARY</t>
  </si>
  <si>
    <t>038</t>
  </si>
  <si>
    <t>LA PROMESA ELEMENTARY</t>
  </si>
  <si>
    <t>RIO GRANDE ELEMENTARY</t>
  </si>
  <si>
    <t>045</t>
  </si>
  <si>
    <t>Bernalillo 061-000</t>
  </si>
  <si>
    <t>ALGODONES ELEMENTARY</t>
  </si>
  <si>
    <t>BERNALILLO ELEMENTARY</t>
  </si>
  <si>
    <t>BERNALILLO HIGH</t>
  </si>
  <si>
    <t>027</t>
  </si>
  <si>
    <t>COCHITI MIDDLE</t>
  </si>
  <si>
    <t>024</t>
  </si>
  <si>
    <t>MISC PRESCHOOL PROGRAM</t>
  </si>
  <si>
    <t>KFKF</t>
  </si>
  <si>
    <t>PLACITAS ELEMENTARY</t>
  </si>
  <si>
    <t>127</t>
  </si>
  <si>
    <t>SANTO DOMINGO ELEMENTARY</t>
  </si>
  <si>
    <t>151</t>
  </si>
  <si>
    <t>SANTO DOMINGO MIDDLE</t>
  </si>
  <si>
    <t>SPARTAN LEARNING ACADEMY</t>
  </si>
  <si>
    <t>WD CARROLL ELEMENTARY</t>
  </si>
  <si>
    <t>KF03</t>
  </si>
  <si>
    <t>140</t>
  </si>
  <si>
    <t>Bloomfield 066-000</t>
  </si>
  <si>
    <t>BLANCO ELEMENTARY</t>
  </si>
  <si>
    <t>0106</t>
  </si>
  <si>
    <t>BLOOMFIELD EARLY CHILDHOOD CENTER</t>
  </si>
  <si>
    <t>030</t>
  </si>
  <si>
    <t>BLOOMFIELD HIGH</t>
  </si>
  <si>
    <t>CENTRAL PRIMARY</t>
  </si>
  <si>
    <t>0103</t>
  </si>
  <si>
    <t>CHARLIE Y. BROWN ALT</t>
  </si>
  <si>
    <t>MESA ALTA JR HIGH</t>
  </si>
  <si>
    <t>095</t>
  </si>
  <si>
    <t>NAABA ANI ELEMENTARY</t>
  </si>
  <si>
    <t>125</t>
  </si>
  <si>
    <t>CCP 502-001</t>
  </si>
  <si>
    <t>COTTONWOOD CLASSICAL PREP</t>
  </si>
  <si>
    <t>CLOVIS 012-000</t>
  </si>
  <si>
    <t>ARTS ACADEMY AT BELLA VISTA</t>
  </si>
  <si>
    <t>042</t>
  </si>
  <si>
    <t>BARRY ELEMENTARY</t>
  </si>
  <si>
    <t>CAMEO ELEMENTARY</t>
  </si>
  <si>
    <t>068</t>
  </si>
  <si>
    <t>CLOVIS HIGH</t>
  </si>
  <si>
    <t>036</t>
  </si>
  <si>
    <t>CLOVIS HS FRESHMAN ACADEMY</t>
  </si>
  <si>
    <t>0909</t>
  </si>
  <si>
    <t>CMS IACADEMY AT LINCOLN JACKSON</t>
  </si>
  <si>
    <t>KF12</t>
  </si>
  <si>
    <t>081</t>
  </si>
  <si>
    <t>HIGHLAND ELEMENTARY</t>
  </si>
  <si>
    <t>JAMES BICKLEY ELEMENTARY</t>
  </si>
  <si>
    <t>LA CASITA ELEMENTARY</t>
  </si>
  <si>
    <t>LOCKWOOD ELEMENTARY</t>
  </si>
  <si>
    <t>084</t>
  </si>
  <si>
    <t>MARSHALL 6TH GRADE ACADEMY</t>
  </si>
  <si>
    <t>0606</t>
  </si>
  <si>
    <t>MESA ELEMENTARY</t>
  </si>
  <si>
    <t>PARKVIEW ELEMENTARY</t>
  </si>
  <si>
    <t>122</t>
  </si>
  <si>
    <t>SANDIA ELEMENTARY</t>
  </si>
  <si>
    <t>145</t>
  </si>
  <si>
    <t>W D GATTIS MIDDLE SCHOOL</t>
  </si>
  <si>
    <t>156</t>
  </si>
  <si>
    <t>YUCCA MIDDLE</t>
  </si>
  <si>
    <t>098</t>
  </si>
  <si>
    <t>155</t>
  </si>
  <si>
    <t>Capitan 040-000</t>
  </si>
  <si>
    <t>CAPITAN ELEMENTARY</t>
  </si>
  <si>
    <t>CAPITAN HIGH</t>
  </si>
  <si>
    <t>CAPITAN MIDDLE</t>
  </si>
  <si>
    <t>Carlsbad 020-000</t>
  </si>
  <si>
    <t>CARLSBAD EARLY COLLEGE HIGH</t>
  </si>
  <si>
    <t>CARLSBAD ENRICHMENT CENTER</t>
  </si>
  <si>
    <t>164</t>
  </si>
  <si>
    <t>CARLSBAD HIGH</t>
  </si>
  <si>
    <t>CARLSBAD INTERMEDIATE SCHOOL - PR LEYVA CAMPUS</t>
  </si>
  <si>
    <t>CARLSBAD SIXTH GRADE ACADEMY - ALTA VISTA CAMPUS</t>
  </si>
  <si>
    <t>COTTONWOOD ELEMENTARY</t>
  </si>
  <si>
    <t>163</t>
  </si>
  <si>
    <t>DESERT WILLOW ELEMENTARY</t>
  </si>
  <si>
    <t>160</t>
  </si>
  <si>
    <t>EARLY CHILDHOOD EDUCATION CENTER</t>
  </si>
  <si>
    <t>047</t>
  </si>
  <si>
    <t>MONTERREY ELEMENTARY</t>
  </si>
  <si>
    <t>100</t>
  </si>
  <si>
    <t>OCOTILLO ELEMENTARY</t>
  </si>
  <si>
    <t>161</t>
  </si>
  <si>
    <t>SUNSET ELEMENTARY</t>
  </si>
  <si>
    <t>158</t>
  </si>
  <si>
    <t>Carrizozo 037-000</t>
  </si>
  <si>
    <t>CARRIZOZO ELEMENTARY</t>
  </si>
  <si>
    <t>CARRIZOZO HIGH</t>
  </si>
  <si>
    <t>CARRIZOZO MIDDLE</t>
  </si>
  <si>
    <t>157</t>
  </si>
  <si>
    <t>Central 067-000</t>
  </si>
  <si>
    <t>CAREER PREP ALTERNATIVE</t>
  </si>
  <si>
    <t>EVA B STOKELY ELEMENTARY</t>
  </si>
  <si>
    <t>JUDY NELSON ELEMENTARY</t>
  </si>
  <si>
    <t>060</t>
  </si>
  <si>
    <t>KIRTLAND CENTRAL HIGH</t>
  </si>
  <si>
    <t>KIRTLAND MIDDLE</t>
  </si>
  <si>
    <t>110</t>
  </si>
  <si>
    <t>NASCHITTI ELEMENTARY</t>
  </si>
  <si>
    <t>NEWCOMB ELEMENTARY</t>
  </si>
  <si>
    <t>NEWCOMB HIGH</t>
  </si>
  <si>
    <t>130</t>
  </si>
  <si>
    <t>NEWCOMB MIDDLE</t>
  </si>
  <si>
    <t>126</t>
  </si>
  <si>
    <t>NIZHONI ELEMENTARY</t>
  </si>
  <si>
    <t>152</t>
  </si>
  <si>
    <t>OJO AMARILLO ELEMENTARY</t>
  </si>
  <si>
    <t>075</t>
  </si>
  <si>
    <t>SHIPROCK HIGH</t>
  </si>
  <si>
    <t>039</t>
  </si>
  <si>
    <t>TSE BIT AI MIDDLE</t>
  </si>
  <si>
    <t>Cesar Chavez 512-001</t>
  </si>
  <si>
    <t>CESAR CHAVEZ COMMUNITY  SCHOOL</t>
  </si>
  <si>
    <t>Chama 053-000</t>
  </si>
  <si>
    <t>CHAMA ELEMENTARY</t>
  </si>
  <si>
    <t>ESCALANTE MIDDLE/HIGH SCHOOL</t>
  </si>
  <si>
    <t>165</t>
  </si>
  <si>
    <t>TIERRA AMARILLA ELEMENTARY</t>
  </si>
  <si>
    <t>064</t>
  </si>
  <si>
    <t>Christine Duncan 001-118</t>
  </si>
  <si>
    <t>PK08</t>
  </si>
  <si>
    <t>118</t>
  </si>
  <si>
    <t>Cien Aguas 001-780</t>
  </si>
  <si>
    <t>CIEN AGUAS INTERNATIONAL</t>
  </si>
  <si>
    <t>780</t>
  </si>
  <si>
    <t>Cimarron 008-000</t>
  </si>
  <si>
    <t>CIMARRON ELEMENTARY</t>
  </si>
  <si>
    <t>PK04</t>
  </si>
  <si>
    <t>CIMARRON HIGH</t>
  </si>
  <si>
    <t>CIMARRON MIDDLE</t>
  </si>
  <si>
    <t>0508</t>
  </si>
  <si>
    <t>EAGLE NEST ELEMENTARY</t>
  </si>
  <si>
    <t>EAGLE NEST MIDDLE</t>
  </si>
  <si>
    <t>Clayton 084-000</t>
  </si>
  <si>
    <t>ALVIS ELEMENTARY</t>
  </si>
  <si>
    <t>CLAYTON HIGH</t>
  </si>
  <si>
    <t>CLAYTON JUNIOR HIGH</t>
  </si>
  <si>
    <t>KISER ELEMENTARY</t>
  </si>
  <si>
    <t>Cloudcroft 048-000</t>
  </si>
  <si>
    <t>CLOUDCROFT ELEMENTARY</t>
  </si>
  <si>
    <t>CLOUDCROFT HIGH</t>
  </si>
  <si>
    <t>CLOUDCROFT MIDDLE</t>
  </si>
  <si>
    <t>Cobre 024-000</t>
  </si>
  <si>
    <t>BAYARD ELEMENTARY</t>
  </si>
  <si>
    <t>023</t>
  </si>
  <si>
    <t>COBRE HIGH</t>
  </si>
  <si>
    <t>HURLEY ELEMENTARY</t>
  </si>
  <si>
    <t>059</t>
  </si>
  <si>
    <t>SAN LORENZO ELEMENTARY</t>
  </si>
  <si>
    <t>143</t>
  </si>
  <si>
    <t>SNELL MIDDLE</t>
  </si>
  <si>
    <t>132</t>
  </si>
  <si>
    <t>Coral Community Charter 001-706</t>
  </si>
  <si>
    <t>706</t>
  </si>
  <si>
    <t>Corona 038-000</t>
  </si>
  <si>
    <t>CORONA ELEMENTARY</t>
  </si>
  <si>
    <t>CORONA HIGH</t>
  </si>
  <si>
    <t>Corrales Internation 001-028</t>
  </si>
  <si>
    <t>CORRALES INTERNATIONAL</t>
  </si>
  <si>
    <t>Cottonwood Valley 074-003</t>
  </si>
  <si>
    <t>COTTONWOOD VALLEY CHARTER</t>
  </si>
  <si>
    <t>Cuba 062-000</t>
  </si>
  <si>
    <t>CUBA ELEMENTARY</t>
  </si>
  <si>
    <t>CUBA HIGH</t>
  </si>
  <si>
    <t>CUBA MIDDLE</t>
  </si>
  <si>
    <t>DCCCHS 042-006</t>
  </si>
  <si>
    <t>DEMING CESAR CHAVEZ</t>
  </si>
  <si>
    <t>DEAP 562-001</t>
  </si>
  <si>
    <t>DZIT DIT LOOL SCHOOL OF EMPOWERMENT ACTION AND PERSEVERANCE</t>
  </si>
  <si>
    <t>Deming 042-000</t>
  </si>
  <si>
    <t>BATAAN ELEMENTARY</t>
  </si>
  <si>
    <t>005</t>
  </si>
  <si>
    <t>BELL ELEMENTARY</t>
  </si>
  <si>
    <t>COLUMBUS ELEMENTARY</t>
  </si>
  <si>
    <t>DEMING HIGH</t>
  </si>
  <si>
    <t>044</t>
  </si>
  <si>
    <t>DEMING INTERMEDIATE</t>
  </si>
  <si>
    <t>EARLY COLLEGE HIGH SCHOOL</t>
  </si>
  <si>
    <t>010</t>
  </si>
  <si>
    <t>MEMORIAL ELEMENTARY</t>
  </si>
  <si>
    <t>096</t>
  </si>
  <si>
    <t>MIMBRES VALLEY HIGH SCHOOL</t>
  </si>
  <si>
    <t>RED MOUNTAIN MIDDLE</t>
  </si>
  <si>
    <t>007</t>
  </si>
  <si>
    <t>RUBEN S. TORRES ELEMENTARY</t>
  </si>
  <si>
    <t>008</t>
  </si>
  <si>
    <t>Des Moines 085-000</t>
  </si>
  <si>
    <t>DES MOINES ELEMENTARY</t>
  </si>
  <si>
    <t>DES MOINES HIGH</t>
  </si>
  <si>
    <t>Dexter 006-000</t>
  </si>
  <si>
    <t>DEXTER ELEMENTARY</t>
  </si>
  <si>
    <t>043</t>
  </si>
  <si>
    <t>DEXTER HIGH</t>
  </si>
  <si>
    <t>DEXTER MIDDLE</t>
  </si>
  <si>
    <t>Digital Arts and Technology Academy 001-063</t>
  </si>
  <si>
    <t>DIGITAL ARTS AND TECHNOLOGY ACADEMY</t>
  </si>
  <si>
    <t>063</t>
  </si>
  <si>
    <t>Dora 060-000</t>
  </si>
  <si>
    <t>DORA ELEMENTARY</t>
  </si>
  <si>
    <t>DORA HIGH</t>
  </si>
  <si>
    <t>Dream Dine 067-109</t>
  </si>
  <si>
    <t>DREAM DINE CHARTER SCHOOL</t>
  </si>
  <si>
    <t>109</t>
  </si>
  <si>
    <t>Dulce 054-000</t>
  </si>
  <si>
    <t>DULCE ELEMENTARY</t>
  </si>
  <si>
    <t>DULCE HIGH</t>
  </si>
  <si>
    <t>DULCE MIDDLE</t>
  </si>
  <si>
    <t>050</t>
  </si>
  <si>
    <t>EMHS 001-024</t>
  </si>
  <si>
    <t>EVCA 550-001</t>
  </si>
  <si>
    <t>El Camino Real 001-069</t>
  </si>
  <si>
    <t>069</t>
  </si>
  <si>
    <t>Elida 058-000</t>
  </si>
  <si>
    <t>ELIDA ELEMENTARY</t>
  </si>
  <si>
    <t>ELIDA HIGH</t>
  </si>
  <si>
    <t>Espanola 055-000</t>
  </si>
  <si>
    <t>ABIQUIU ELEMENTARY</t>
  </si>
  <si>
    <t>ALCALDE ELEMENTARY</t>
  </si>
  <si>
    <t>CARLOS F. VIGIL MIDDLE</t>
  </si>
  <si>
    <t>019</t>
  </si>
  <si>
    <t>CHIMAYO ELEMENTARY</t>
  </si>
  <si>
    <t>DIXON ELEMENTARY</t>
  </si>
  <si>
    <t>ESPANOLA VALLEY HIGH</t>
  </si>
  <si>
    <t>EUTIMIO SALAZAR ELEMENTARY</t>
  </si>
  <si>
    <t>053</t>
  </si>
  <si>
    <t>HERNANDEZ ELEMENTARY</t>
  </si>
  <si>
    <t>JAMES RODRIGUEZ ELEMENTARY</t>
  </si>
  <si>
    <t>LOS NINOS ELEMENTARY</t>
  </si>
  <si>
    <t>142</t>
  </si>
  <si>
    <t>SAN JUAN ELEMENTARY</t>
  </si>
  <si>
    <t>TONY QUINTANA ELEMENTARY</t>
  </si>
  <si>
    <t>VELARDE ELEMENTARY</t>
  </si>
  <si>
    <t>169</t>
  </si>
  <si>
    <t>Estancia 080-000</t>
  </si>
  <si>
    <t>ESTANCIA HIGH</t>
  </si>
  <si>
    <t>ESTANCIA MIDDLE</t>
  </si>
  <si>
    <t>172</t>
  </si>
  <si>
    <t>LOWER ELEMENTARY</t>
  </si>
  <si>
    <t>UPPER ELEMENTARY</t>
  </si>
  <si>
    <t>0206</t>
  </si>
  <si>
    <t>Eunice 032-000</t>
  </si>
  <si>
    <t>CATON MIDDLE</t>
  </si>
  <si>
    <t>049</t>
  </si>
  <si>
    <t>EUNICE HIGH</t>
  </si>
  <si>
    <t>METTIE JORDAN ELEMENTARY</t>
  </si>
  <si>
    <t>Explore ABQ 557-001</t>
  </si>
  <si>
    <t>Explore Academy RR 586-001</t>
  </si>
  <si>
    <t>EXPLORE ACADEMY - RIO RANCHO</t>
  </si>
  <si>
    <t>Explore Las Cruces 581-001</t>
  </si>
  <si>
    <t>EXPLORE ACADEMY LAS CRUCES</t>
  </si>
  <si>
    <t>0510</t>
  </si>
  <si>
    <t>Farmington 065-000</t>
  </si>
  <si>
    <t>BLUFFVIEW ELEMENTARY</t>
  </si>
  <si>
    <t>COUNTRY CLUB ELEMENTARY</t>
  </si>
  <si>
    <t>ESPERANZA ELEMENTARY</t>
  </si>
  <si>
    <t>FARMINGTON HIGH</t>
  </si>
  <si>
    <t>HEIGHTS MIDDLE SCHOOL</t>
  </si>
  <si>
    <t>HERMOSA MIDDLE SCHOOL</t>
  </si>
  <si>
    <t>LADERA DEL NORTE ELEMENTARY</t>
  </si>
  <si>
    <t>073</t>
  </si>
  <si>
    <t>MCCORMICK ELEMENTARY</t>
  </si>
  <si>
    <t>MCKINLEY ELEMENTARY</t>
  </si>
  <si>
    <t>MESA VERDE ELEMENTARY</t>
  </si>
  <si>
    <t>106</t>
  </si>
  <si>
    <t>MESA VIEW MIDDLE SCHOOL</t>
  </si>
  <si>
    <t>108</t>
  </si>
  <si>
    <t>NORTHEAST ELEMENTARY</t>
  </si>
  <si>
    <t>PIEDRA VISTA HIGH</t>
  </si>
  <si>
    <t>ROCINANTE HIGH</t>
  </si>
  <si>
    <t>148</t>
  </si>
  <si>
    <t>SAN JUAN COLLEGE HIGH SCHOOL</t>
  </si>
  <si>
    <t>180</t>
  </si>
  <si>
    <t>SAN JUAN COUNTY JUVENILE SERVICE CENTER</t>
  </si>
  <si>
    <t>TIBBETTS MIDDLE SCHOOL</t>
  </si>
  <si>
    <t>162</t>
  </si>
  <si>
    <t>Floyd 059-000</t>
  </si>
  <si>
    <t>FLOYD ELEMENTARY</t>
  </si>
  <si>
    <t>FLOYD HIGH</t>
  </si>
  <si>
    <t>FLOYD MIDDLE</t>
  </si>
  <si>
    <t>Ft Sumner 016-000</t>
  </si>
  <si>
    <t>FORT SUMNER ELEMENTARY</t>
  </si>
  <si>
    <t>051</t>
  </si>
  <si>
    <t>FORT SUMNER HIGH</t>
  </si>
  <si>
    <t>052</t>
  </si>
  <si>
    <t>FORT SUMNER MIDDLE</t>
  </si>
  <si>
    <t>Gadsden 019-000</t>
  </si>
  <si>
    <t>ALTA VISTA EARLY COLLEGE HIGH SCHOOL</t>
  </si>
  <si>
    <t>ANTHONY ELEMENTARY</t>
  </si>
  <si>
    <t>BERINO ELEMENTARY</t>
  </si>
  <si>
    <t>CHAPARRAL HIGH</t>
  </si>
  <si>
    <t>DESERT PRIDE ACADEMY</t>
  </si>
  <si>
    <t>DESERT TRAIL ELEMENTARY</t>
  </si>
  <si>
    <t>DESERT VIEW ELEMENTARY</t>
  </si>
  <si>
    <t>GADSDEN ELEMENTARY</t>
  </si>
  <si>
    <t>GADSDEN HIGH</t>
  </si>
  <si>
    <t>GADSDEN MIDDLE</t>
  </si>
  <si>
    <t>LA UNION ELEMENTARY</t>
  </si>
  <si>
    <t>076</t>
  </si>
  <si>
    <t>LOMA LINDA ELEMENTARY</t>
  </si>
  <si>
    <t>086</t>
  </si>
  <si>
    <t>NORTH VALLEY ELEMENTARY</t>
  </si>
  <si>
    <t>120</t>
  </si>
  <si>
    <t>RIVERSIDE ELEMENTARY</t>
  </si>
  <si>
    <t>SANTA TERESA ELEMENTARY</t>
  </si>
  <si>
    <t>SANTA TERESA HIGH</t>
  </si>
  <si>
    <t>200</t>
  </si>
  <si>
    <t>SANTA TERESA MIDDLE</t>
  </si>
  <si>
    <t>175</t>
  </si>
  <si>
    <t>SUNRISE ELEMENTARY</t>
  </si>
  <si>
    <t>009</t>
  </si>
  <si>
    <t>VADO ELEMENTARY</t>
  </si>
  <si>
    <t>YUCCA HEIGHTS ELEMENTARY</t>
  </si>
  <si>
    <t>Gallup 043-000</t>
  </si>
  <si>
    <t>CATHERINE A. MILLER ELEMENTARY</t>
  </si>
  <si>
    <t>CHEE DODGE ELEMENTARY</t>
  </si>
  <si>
    <t>CHIEF MANUELITO MIDDLE</t>
  </si>
  <si>
    <t>CROWNPOINT ELEMENTARY</t>
  </si>
  <si>
    <t>CROWNPOINT HIGH</t>
  </si>
  <si>
    <t>CROWNPOINT MIDDLE</t>
  </si>
  <si>
    <t>088</t>
  </si>
  <si>
    <t>DAVID SKEET ELEMENTARY</t>
  </si>
  <si>
    <t>DEL NORTE ELEMENTARY</t>
  </si>
  <si>
    <t>174</t>
  </si>
  <si>
    <t>EDUCATION DEV CENTER</t>
  </si>
  <si>
    <t>KF09</t>
  </si>
  <si>
    <t>177</t>
  </si>
  <si>
    <t>GALLUP CENTRAL ALTERNATIVE</t>
  </si>
  <si>
    <t>GALLUP HIGH</t>
  </si>
  <si>
    <t>055</t>
  </si>
  <si>
    <t>GALLUP MIDDLE</t>
  </si>
  <si>
    <t>INDIAN HILLS ELEMENTARY</t>
  </si>
  <si>
    <t>062</t>
  </si>
  <si>
    <t>JEFFERSON ELEMENTARY</t>
  </si>
  <si>
    <t>JOHN F. KENNEDY MIDDLE</t>
  </si>
  <si>
    <t>190</t>
  </si>
  <si>
    <t>LINCOLN ELEMENTARY</t>
  </si>
  <si>
    <t>077</t>
  </si>
  <si>
    <t>MIYAMURA HIGH SCHOOL</t>
  </si>
  <si>
    <t>079</t>
  </si>
  <si>
    <t>NAVAJO MIDDLE SCHOOL</t>
  </si>
  <si>
    <t>NAVAJO PINE HIGH</t>
  </si>
  <si>
    <t>RAMAH ELEMENTARY</t>
  </si>
  <si>
    <t>RAMAH HIGH</t>
  </si>
  <si>
    <t>RED ROCK ELEMENTARY</t>
  </si>
  <si>
    <t>134</t>
  </si>
  <si>
    <t>STAGECOACH ELEMENTARY</t>
  </si>
  <si>
    <t>THOREAU ELEMENTARY</t>
  </si>
  <si>
    <t>THOREAU HIGH</t>
  </si>
  <si>
    <t>THOREAU MIDDLE</t>
  </si>
  <si>
    <t>TOBE TURPEN ELEMENTARY</t>
  </si>
  <si>
    <t>091</t>
  </si>
  <si>
    <t>TOHATCHI ELEMENTARY</t>
  </si>
  <si>
    <t>TOHATCHI HIGH</t>
  </si>
  <si>
    <t>TOHATCHI MIDDLE</t>
  </si>
  <si>
    <t>0611</t>
  </si>
  <si>
    <t>TSE YI GAI HIGH</t>
  </si>
  <si>
    <t>089</t>
  </si>
  <si>
    <t>TWIN LAKES ELEMENTARY</t>
  </si>
  <si>
    <t>170</t>
  </si>
  <si>
    <t>Gilber L Sena 001-707</t>
  </si>
  <si>
    <t>GILBERT L SENA CHARTER HS</t>
  </si>
  <si>
    <t>707</t>
  </si>
  <si>
    <t>Gordon Bernell 001-030</t>
  </si>
  <si>
    <t>GORDON BERNELL CHARTER</t>
  </si>
  <si>
    <t>Grady 015-000</t>
  </si>
  <si>
    <t>GRADY ELEMENTARY</t>
  </si>
  <si>
    <t>GRADY HIGH</t>
  </si>
  <si>
    <t>GRADY MIDDLE SCHOOL</t>
  </si>
  <si>
    <t>Grants 088-000</t>
  </si>
  <si>
    <t>BLUEWATER ELEMENTARY</t>
  </si>
  <si>
    <t>915</t>
  </si>
  <si>
    <t>CUBERO ELEMENTARY</t>
  </si>
  <si>
    <t>GCCS EARLY COLLEGE HIGH SCHOOL</t>
  </si>
  <si>
    <t>GRANTS HIGH</t>
  </si>
  <si>
    <t>LAGUNA-ACOMA HIGH</t>
  </si>
  <si>
    <t>LAGUNA-ACOMA MIDDLE</t>
  </si>
  <si>
    <t>LOS ALAMITOS MIDDLE</t>
  </si>
  <si>
    <t>MESA VIEW ELEMENTARY</t>
  </si>
  <si>
    <t>MILAN ELEMENTARY</t>
  </si>
  <si>
    <t>104</t>
  </si>
  <si>
    <t>992</t>
  </si>
  <si>
    <t>MOUNT TAYLOR ELEMENTARY</t>
  </si>
  <si>
    <t>SAN RAFAEL ELEMENTARY</t>
  </si>
  <si>
    <t>SEBOYETA ELEMENTARY</t>
  </si>
  <si>
    <t>HLH 001-752</t>
  </si>
  <si>
    <t>752</t>
  </si>
  <si>
    <t>Hagerman 005-000</t>
  </si>
  <si>
    <t>HAGERMAN ELEMENTARY</t>
  </si>
  <si>
    <t>HAGERMAN HIGH</t>
  </si>
  <si>
    <t>HAGERMAN MIDDLE</t>
  </si>
  <si>
    <t>Hatch 018-000</t>
  </si>
  <si>
    <t>GARFIELD ELEMENTARY</t>
  </si>
  <si>
    <t>HATCH VALLEY ELEMENTARY</t>
  </si>
  <si>
    <t>KF02</t>
  </si>
  <si>
    <t>HATCH VALLEY HIGH</t>
  </si>
  <si>
    <t>HATCH VALLEY MIDDLE</t>
  </si>
  <si>
    <t>Hobbs 033-000</t>
  </si>
  <si>
    <t>BOOKER T. WASHINGTON ELEMENTARY</t>
  </si>
  <si>
    <t>BROADMOOR ELEMENTARY</t>
  </si>
  <si>
    <t>COLLEGE LANE ELEMENTARY</t>
  </si>
  <si>
    <t>EDISON ELEMENTARY</t>
  </si>
  <si>
    <t>046</t>
  </si>
  <si>
    <t>HEIZER MIDDLE SCHOOL</t>
  </si>
  <si>
    <t>HIGHLAND MIDDLE SCHOOL</t>
  </si>
  <si>
    <t>HOBBS FRESHMAN HIGH</t>
  </si>
  <si>
    <t>HOBBS HIGH</t>
  </si>
  <si>
    <t>HOUSTON MIDDLE SCHOOL</t>
  </si>
  <si>
    <t>0509</t>
  </si>
  <si>
    <t>MILLS ELEMENTARY</t>
  </si>
  <si>
    <t>MURRAY ELEMENTARY</t>
  </si>
  <si>
    <t>SANGER ELEMENTARY</t>
  </si>
  <si>
    <t>SOUTHERN HEIGHTS ELEMENTARY</t>
  </si>
  <si>
    <t>STONE ELEMENTARY</t>
  </si>
  <si>
    <t>TAYLOR ELEMENTARY</t>
  </si>
  <si>
    <t>WILL ROGERS ELEMENTARY</t>
  </si>
  <si>
    <t>176</t>
  </si>
  <si>
    <t>Hondo Valley 039-000</t>
  </si>
  <si>
    <t>HONDO ELEMENTARY</t>
  </si>
  <si>
    <t>HONDO HIGH</t>
  </si>
  <si>
    <t>Horizon Acad West 503-001</t>
  </si>
  <si>
    <t>House 050-000</t>
  </si>
  <si>
    <t>HOUSE ELEMENTARY</t>
  </si>
  <si>
    <t>HOUSE HIGH</t>
  </si>
  <si>
    <t>HOUSE JUNIOR HIGH</t>
  </si>
  <si>
    <t>Hozho Academy 573-001</t>
  </si>
  <si>
    <t>KF10</t>
  </si>
  <si>
    <t>ISMDS 001-781</t>
  </si>
  <si>
    <t>781</t>
  </si>
  <si>
    <t>JPTA 535-001</t>
  </si>
  <si>
    <t>Jal 034-000</t>
  </si>
  <si>
    <t>JAL ELEMENTARY</t>
  </si>
  <si>
    <t>JAL HIGH</t>
  </si>
  <si>
    <t>JAL JR HIGH</t>
  </si>
  <si>
    <t>Jefferson Montessori 020-001</t>
  </si>
  <si>
    <t>JEFFERSON MONTESSORI</t>
  </si>
  <si>
    <t>Jemez Mountain 056-000</t>
  </si>
  <si>
    <t>CORONADO HIGH</t>
  </si>
  <si>
    <t>CORONADO MIDDLE</t>
  </si>
  <si>
    <t>GALLINA ELEMENTARY</t>
  </si>
  <si>
    <t>LYBROOK ELEMENTARY</t>
  </si>
  <si>
    <t>087</t>
  </si>
  <si>
    <t>Jemez Valley 063-000</t>
  </si>
  <si>
    <t>JEMEZ VALLEY ELEMENTARY</t>
  </si>
  <si>
    <t>JEMEZ VALLEY HIGH</t>
  </si>
  <si>
    <t>166</t>
  </si>
  <si>
    <t>JEMEZ VALLEY MIDDLE</t>
  </si>
  <si>
    <t>LADE 001-061</t>
  </si>
  <si>
    <t>061</t>
  </si>
  <si>
    <t>LADH 560-001</t>
  </si>
  <si>
    <t>Lake Arthur 007-000</t>
  </si>
  <si>
    <t>LAKE ARTHUR ELEMENTARY</t>
  </si>
  <si>
    <t>LAKE ARTHUR HIGH</t>
  </si>
  <si>
    <t>LAKE ARTHUR MIDDLE</t>
  </si>
  <si>
    <t>LAKE ARTHUR SECONDARY ONLINE ACADEMY</t>
  </si>
  <si>
    <t>Las Cruces 017-000</t>
  </si>
  <si>
    <t>ARROWHEAD PARK EARLY COLLEGE HIGH SCHOOL</t>
  </si>
  <si>
    <t>BOOKER T. WASHINGTON</t>
  </si>
  <si>
    <t>CAMINO REAL MIDDLE</t>
  </si>
  <si>
    <t>CENTENNIAL HIGH SCHOOL</t>
  </si>
  <si>
    <t>CESAR CHAVEZ ELEMENTARY</t>
  </si>
  <si>
    <t>COLUMBIA ELEMENTARY</t>
  </si>
  <si>
    <t>CONLEE ELEMENTARY</t>
  </si>
  <si>
    <t>DESERT HILLS ELEMENTARY</t>
  </si>
  <si>
    <t>DONA ANA COUNTY JUVENILE DETENTION CENTER</t>
  </si>
  <si>
    <t>DONA ANA ELEMENTARY</t>
  </si>
  <si>
    <t>EAST PICACHO ELEMENTARY</t>
  </si>
  <si>
    <t>FAIRACRES ELEMENTARY</t>
  </si>
  <si>
    <t>HERMOSA HEIGHTS ELEMENTARY</t>
  </si>
  <si>
    <t>HILLRISE ELEMENTARY</t>
  </si>
  <si>
    <t>JORNADA ELEMENTARY</t>
  </si>
  <si>
    <t>LAS CRUCES HIGH</t>
  </si>
  <si>
    <t>LOMA HEIGHTS ELEMENTARY</t>
  </si>
  <si>
    <t>065</t>
  </si>
  <si>
    <t>LYNN MIDDLE</t>
  </si>
  <si>
    <t>MAC ARTHUR ELEMENTARY</t>
  </si>
  <si>
    <t>093</t>
  </si>
  <si>
    <t>MAYFIELD HIGH</t>
  </si>
  <si>
    <t>MESA MIDDLE</t>
  </si>
  <si>
    <t>MESILLA ELEMENTARY</t>
  </si>
  <si>
    <t>097</t>
  </si>
  <si>
    <t>MESILLA PARK ELEMENTARY</t>
  </si>
  <si>
    <t>MESILLA VALLEY LEADERSHIP ACADEMY</t>
  </si>
  <si>
    <t>ORGAN MOUNTAIN HIGH SCHOOL</t>
  </si>
  <si>
    <t>PICACHO MIDDLE</t>
  </si>
  <si>
    <t>RIO GRANDE PREPARATORY INSTITUTE</t>
  </si>
  <si>
    <t>012</t>
  </si>
  <si>
    <t>SIERRA MIDDLE</t>
  </si>
  <si>
    <t>SONOMA ELEMENTARY</t>
  </si>
  <si>
    <t>TOMBAUGH ELEMENTARY</t>
  </si>
  <si>
    <t>UNIVERSITY HILLS ELEMENTARY</t>
  </si>
  <si>
    <t>VALLEY VIEW ELEMENTARY</t>
  </si>
  <si>
    <t>VISTA MIDDLE</t>
  </si>
  <si>
    <t>WHITE SANDS ELEMENTARY</t>
  </si>
  <si>
    <t>ZIA MIDDLE</t>
  </si>
  <si>
    <t>184</t>
  </si>
  <si>
    <t>Las Montanas 567-001</t>
  </si>
  <si>
    <t>LAS MONTANAS CHARTER</t>
  </si>
  <si>
    <t>Las Vegas City 069-000</t>
  </si>
  <si>
    <t>MEMORIAL MIDDLE</t>
  </si>
  <si>
    <t>031</t>
  </si>
  <si>
    <t>MIKE SENA ELEMENTARY</t>
  </si>
  <si>
    <t>ROBERTSON HIGH</t>
  </si>
  <si>
    <t>Logan 051-000</t>
  </si>
  <si>
    <t>LOGAN ELEMENTARY</t>
  </si>
  <si>
    <t>LOGAN HIGH</t>
  </si>
  <si>
    <t>LOGAN MIDDLE</t>
  </si>
  <si>
    <t>082</t>
  </si>
  <si>
    <t>UTE LAKE ONLINE LEARNING CENTER</t>
  </si>
  <si>
    <t>Lordsburg 029-000</t>
  </si>
  <si>
    <t>DUGAN-TARANGO MIDDLE</t>
  </si>
  <si>
    <t>LORDSBURG HIGH</t>
  </si>
  <si>
    <t>R.V.TRAYLOR ELEMENTARY</t>
  </si>
  <si>
    <t>Los Alamos 041-000</t>
  </si>
  <si>
    <t>ASPEN ELEMENTARY</t>
  </si>
  <si>
    <t>BARRANCA MESA ELEMENTARY</t>
  </si>
  <si>
    <t>021</t>
  </si>
  <si>
    <t>CHAMISA ELEMENTARY</t>
  </si>
  <si>
    <t>LOS ALAMOS HIGH</t>
  </si>
  <si>
    <t>LOS ALAMOS MIDDLE</t>
  </si>
  <si>
    <t>124</t>
  </si>
  <si>
    <t>MOUNTAIN ELEMENTARY</t>
  </si>
  <si>
    <t>101</t>
  </si>
  <si>
    <t>PINON ELEMENTARY</t>
  </si>
  <si>
    <t>TOPPER FRESHMAN ACADEMY</t>
  </si>
  <si>
    <t>Los Lunas  086-000</t>
  </si>
  <si>
    <t>ANN PARISH ELEMENTARY</t>
  </si>
  <si>
    <t>BOSQUE FARMS ELEMENTARY</t>
  </si>
  <si>
    <t>CENTURY ALT HIGH</t>
  </si>
  <si>
    <t>KATHERINE GALLEGOS ELEMENTARY</t>
  </si>
  <si>
    <t>LOS LUNAS ELEMENTARY</t>
  </si>
  <si>
    <t>LOS LUNAS FAMILY SCHOOL</t>
  </si>
  <si>
    <t>LOS LUNAS HIGH</t>
  </si>
  <si>
    <t>085</t>
  </si>
  <si>
    <t>LOS LUNAS MIDDLE</t>
  </si>
  <si>
    <t>PERALTA ELEMENTARY</t>
  </si>
  <si>
    <t>RAYMOND GABALDON ELEMENTARY</t>
  </si>
  <si>
    <t>083</t>
  </si>
  <si>
    <t>SUNDANCE ELEMENTARY</t>
  </si>
  <si>
    <t>TOME ELEMENTARY</t>
  </si>
  <si>
    <t>VALENCIA ELEMENTARY</t>
  </si>
  <si>
    <t>VALENCIA HIGH</t>
  </si>
  <si>
    <t>VALENCIA MIDDLE SCHOOL</t>
  </si>
  <si>
    <t>Los Puentes 001-752</t>
  </si>
  <si>
    <t>LOS PUENTES CHARTER</t>
  </si>
  <si>
    <t>Loving 021-000</t>
  </si>
  <si>
    <t>LOVING ELEMENTARY</t>
  </si>
  <si>
    <t>LOVING HIGH</t>
  </si>
  <si>
    <t>LOVING MIDDLE</t>
  </si>
  <si>
    <t>Lovington 031-001</t>
  </si>
  <si>
    <t>BEN ALEXANDER ELEMENTARY</t>
  </si>
  <si>
    <t>0202</t>
  </si>
  <si>
    <t>0303</t>
  </si>
  <si>
    <t>LEA COUNTY JD CENTER</t>
  </si>
  <si>
    <t>LEA ELEMENTARY</t>
  </si>
  <si>
    <t>0101</t>
  </si>
  <si>
    <t>LLANO ELEMENTARY</t>
  </si>
  <si>
    <t>078</t>
  </si>
  <si>
    <t>LOVINGTON 6TH GRADE ACADEMY</t>
  </si>
  <si>
    <t>LOVINGTON FRESHMAN ACADEMY</t>
  </si>
  <si>
    <t>LOVINGTON HIGH</t>
  </si>
  <si>
    <t>NEW HOPE ALTERNATIVE HIGH</t>
  </si>
  <si>
    <t>004</t>
  </si>
  <si>
    <t>YARBRO ELEMENTARY</t>
  </si>
  <si>
    <t>MAS 542-001</t>
  </si>
  <si>
    <t>MISSION ACHIEVEMENT AND SUCCESS 1.0</t>
  </si>
  <si>
    <t>PK09</t>
  </si>
  <si>
    <t>MASTERS 519-001</t>
  </si>
  <si>
    <t>THE MASTERS PROGRAM</t>
  </si>
  <si>
    <t>MMCS 001-098</t>
  </si>
  <si>
    <t>MVHS 008-003</t>
  </si>
  <si>
    <t>MORENO VALLEY HIGH</t>
  </si>
  <si>
    <t>Magdalena 075-000</t>
  </si>
  <si>
    <t>MAGDALENA ELEMENTARY</t>
  </si>
  <si>
    <t>133</t>
  </si>
  <si>
    <t>MAGDALENA HIGH</t>
  </si>
  <si>
    <t>MAGDALENA MIDDLE</t>
  </si>
  <si>
    <t>Mark Armijo 001-039</t>
  </si>
  <si>
    <t>Maxwell 011-000</t>
  </si>
  <si>
    <t>MAXWELL ELEMENTARY</t>
  </si>
  <si>
    <t>MAXWELL HIGH</t>
  </si>
  <si>
    <t>105</t>
  </si>
  <si>
    <t>MAXWELL MIDDLE</t>
  </si>
  <si>
    <t>McCurdy 547-001</t>
  </si>
  <si>
    <t>Melrose 014-000</t>
  </si>
  <si>
    <t>MELROSE ELEMENTARY</t>
  </si>
  <si>
    <t>094</t>
  </si>
  <si>
    <t>MELROSE HIGH</t>
  </si>
  <si>
    <t>MELROSE JUNIOR</t>
  </si>
  <si>
    <t>Mesa Vista 078-000</t>
  </si>
  <si>
    <t>EL RITO ELEMENTARY</t>
  </si>
  <si>
    <t>MESA VISTA HIGH</t>
  </si>
  <si>
    <t>119</t>
  </si>
  <si>
    <t>MESA VISTA MIDDLE</t>
  </si>
  <si>
    <t>OJO CALIENTE ELEMENTARY</t>
  </si>
  <si>
    <t>Middle College 578-001</t>
  </si>
  <si>
    <t>MIDDLE COLLEGE HIGH SCHOOL CHARTER - GALLUP</t>
  </si>
  <si>
    <t>Monte Del Sol 564-001</t>
  </si>
  <si>
    <t>MONTE DEL SOL CHARTER</t>
  </si>
  <si>
    <t>Montessori Elementary  529-001</t>
  </si>
  <si>
    <t>Montessori RG 001-095</t>
  </si>
  <si>
    <t>MONTESSORI OF THE RIO GRANDE</t>
  </si>
  <si>
    <t>Mora 044-000</t>
  </si>
  <si>
    <t>HOLMAN ELEMENTARY</t>
  </si>
  <si>
    <t>LAZARO LARRY GARCIA MIDDLE</t>
  </si>
  <si>
    <t>MORA ELEMENTARY</t>
  </si>
  <si>
    <t>MORA HIGH</t>
  </si>
  <si>
    <t>Moriarty-Edgewood 081-000</t>
  </si>
  <si>
    <t>EDGEWOOD MIDDLE</t>
  </si>
  <si>
    <t>MORIARTY ELEMENTARY</t>
  </si>
  <si>
    <t>MORIARTY HIGH</t>
  </si>
  <si>
    <t>MORIARTY MIDDLE</t>
  </si>
  <si>
    <t>102</t>
  </si>
  <si>
    <t>ROUTE 66 ELEMENTARY</t>
  </si>
  <si>
    <t>SOUTH MOUNTAIN ELEMENTARY</t>
  </si>
  <si>
    <t>Mosaic 064-001</t>
  </si>
  <si>
    <t>MOSAIC ACADEMY CHARTER</t>
  </si>
  <si>
    <t>Mosquero 028-000</t>
  </si>
  <si>
    <t>MOSQUERO ELEMENTARY</t>
  </si>
  <si>
    <t>MOSQUERO HIGH</t>
  </si>
  <si>
    <t>Mountainair 082-000</t>
  </si>
  <si>
    <t>MOUNTAINAIR ELEMENTARY</t>
  </si>
  <si>
    <t>MOUNTAINAIR HIGH</t>
  </si>
  <si>
    <t>107</t>
  </si>
  <si>
    <t>MOUNTAINAIR JR HIGH</t>
  </si>
  <si>
    <t>NACA 001-006</t>
  </si>
  <si>
    <t>NAS 001-708</t>
  </si>
  <si>
    <t>NEW AMERICA SCHOOL</t>
  </si>
  <si>
    <t>708</t>
  </si>
  <si>
    <t>NM Connections 554-001</t>
  </si>
  <si>
    <t>0412</t>
  </si>
  <si>
    <t>NMAMA 501-001</t>
  </si>
  <si>
    <t>NEW MEXICO ACADEMY FOR THE MEDIA ARTS</t>
  </si>
  <si>
    <t>NMSA 509-001</t>
  </si>
  <si>
    <t>NM SCHOOL FOR THE ARTS</t>
  </si>
  <si>
    <t>New America School- LC 549-001</t>
  </si>
  <si>
    <t>NEW AMERICA SCHOOL - LAS CRUCES</t>
  </si>
  <si>
    <t>New Mexico International 001-768</t>
  </si>
  <si>
    <t>NEW MEXICO INTERNATIONAL SCHOOL</t>
  </si>
  <si>
    <t>768</t>
  </si>
  <si>
    <t>North Valley Acad 504-001</t>
  </si>
  <si>
    <t>PAPA 001-047</t>
  </si>
  <si>
    <t>Pecos 070-000</t>
  </si>
  <si>
    <t>PECOS ELEMENTARY</t>
  </si>
  <si>
    <t>173</t>
  </si>
  <si>
    <t>PECOS HIGH</t>
  </si>
  <si>
    <t>PECOS MIDDLE</t>
  </si>
  <si>
    <t>Pecos Cyber 584-001</t>
  </si>
  <si>
    <t>Penasco 077-000</t>
  </si>
  <si>
    <t>121</t>
  </si>
  <si>
    <t>PENASCO HIGH</t>
  </si>
  <si>
    <t>PENASCO MIDDLE</t>
  </si>
  <si>
    <t>Pojoaque Valley 072-000</t>
  </si>
  <si>
    <t>PABLO ROYBAL ELEMENTARY</t>
  </si>
  <si>
    <t>POJOAQUE HIGH</t>
  </si>
  <si>
    <t>POJOAQUE INTERMEDIATE</t>
  </si>
  <si>
    <t>POJOAQUE MIDDLE</t>
  </si>
  <si>
    <t>SIXTH GRADE ACADEMY</t>
  </si>
  <si>
    <t>Portales 057-000</t>
  </si>
  <si>
    <t>BROWN EARLY CHILDHOOD CENTER</t>
  </si>
  <si>
    <t>JAMES ELEMENTARY</t>
  </si>
  <si>
    <t>0102</t>
  </si>
  <si>
    <t>LINDSEY-STEINER ELEMENTARY</t>
  </si>
  <si>
    <t>PORTALES HIGH</t>
  </si>
  <si>
    <t>PORTALES JR HIGH</t>
  </si>
  <si>
    <t>0304</t>
  </si>
  <si>
    <t>Quemado 003-000</t>
  </si>
  <si>
    <t>DATIL ELEMENTARY</t>
  </si>
  <si>
    <t>QUEMADO ELEMENTARY</t>
  </si>
  <si>
    <t>129</t>
  </si>
  <si>
    <t>QUEMADO HIGH</t>
  </si>
  <si>
    <t>Questa 079-000</t>
  </si>
  <si>
    <t>ALTA VISTA ELEMENTARY</t>
  </si>
  <si>
    <t>ALTA VISTA INTERMEDIATE</t>
  </si>
  <si>
    <t>QUESTA HIGH</t>
  </si>
  <si>
    <t>QUESTA JR HIGH</t>
  </si>
  <si>
    <t>RFK 001-051</t>
  </si>
  <si>
    <t>ROBERT F. KENNEDY CHARTER</t>
  </si>
  <si>
    <t>Raices Del Saber 577-001</t>
  </si>
  <si>
    <t>RAICES DEL SABER XINACHTLI COMMUNITY</t>
  </si>
  <si>
    <t>Raton 009-000</t>
  </si>
  <si>
    <t>RATON HIGH</t>
  </si>
  <si>
    <t>RATON INTERMEDIATE</t>
  </si>
  <si>
    <t>0306</t>
  </si>
  <si>
    <t>135</t>
  </si>
  <si>
    <t>Red River Valley Charter 539-001</t>
  </si>
  <si>
    <t>Reserve 002-000</t>
  </si>
  <si>
    <t>RESERVE ELEMENTARY</t>
  </si>
  <si>
    <t>RESERVE HIGH</t>
  </si>
  <si>
    <t>Rio Gallinas 068-004</t>
  </si>
  <si>
    <t>RIO GALLINAS SCHOOL</t>
  </si>
  <si>
    <t>Rio Grande FA 583-001</t>
  </si>
  <si>
    <t>Rio Rancho 083-000</t>
  </si>
  <si>
    <t>CIELO AZUL ELEMENTARY</t>
  </si>
  <si>
    <t>CLEVELAND HIGH SCHOOL</t>
  </si>
  <si>
    <t>011</t>
  </si>
  <si>
    <t>COLINAS DEL NORTE ELEMENTARY</t>
  </si>
  <si>
    <t>EAGLE RIDGE MIDDLE</t>
  </si>
  <si>
    <t>ENCHANTED HILLS ELEMENTARY</t>
  </si>
  <si>
    <t>ERNEST STAPLETON ELEMENTARY</t>
  </si>
  <si>
    <t>372</t>
  </si>
  <si>
    <t>INDEPENDENCE HIGH SCHOOL</t>
  </si>
  <si>
    <t>1112</t>
  </si>
  <si>
    <t>013</t>
  </si>
  <si>
    <t>JOE HARRIS ELEMENTARY</t>
  </si>
  <si>
    <t>LINCOLN MIDDLE</t>
  </si>
  <si>
    <t>481</t>
  </si>
  <si>
    <t>MAGGIE CORDOVA ELEMENTARY SCHOOL</t>
  </si>
  <si>
    <t>MARTIN KING JR ELEMENTARY</t>
  </si>
  <si>
    <t>375</t>
  </si>
  <si>
    <t>PUESTA DEL SOL ELEMENTARY</t>
  </si>
  <si>
    <t>319</t>
  </si>
  <si>
    <t>RIO RANCHO CYBER ACADEMY</t>
  </si>
  <si>
    <t>RIO RANCHO ELEMENTARY</t>
  </si>
  <si>
    <t>340</t>
  </si>
  <si>
    <t>RIO RANCHO HIGH</t>
  </si>
  <si>
    <t>RIO RANCHO MIDDLE SCHOOL</t>
  </si>
  <si>
    <t>SANDIA VISTA ELEMENTARY</t>
  </si>
  <si>
    <t>VISTA GRANDE ELEMENTARY</t>
  </si>
  <si>
    <t>Roots and Wings 570-001</t>
  </si>
  <si>
    <t>ROOTS &amp; WINGS COMMUNITY</t>
  </si>
  <si>
    <t>Roswell 004-000</t>
  </si>
  <si>
    <t>BERRENDO ELEMENTARY</t>
  </si>
  <si>
    <t>BERRENDO MIDDLE</t>
  </si>
  <si>
    <t>041</t>
  </si>
  <si>
    <t>EAST GRAND PLAINS ELEMENTARY</t>
  </si>
  <si>
    <t>EL CAPITAN ELEMENTARY</t>
  </si>
  <si>
    <t>GODDARD HIGH</t>
  </si>
  <si>
    <t>MILITARY HEIGHTS ELEMENTARY</t>
  </si>
  <si>
    <t>MISSOURI AVE ELEMENTARY</t>
  </si>
  <si>
    <t>NANCY LOPEZ ELEMENTARY</t>
  </si>
  <si>
    <t>ROSWELL HIGH</t>
  </si>
  <si>
    <t>UNIVERSITY HIGH</t>
  </si>
  <si>
    <t>WASHINGTON AVE ELEMENTARY</t>
  </si>
  <si>
    <t>Roy 027-000</t>
  </si>
  <si>
    <t>ROY ELEMENTARY</t>
  </si>
  <si>
    <t>ROY HIGH</t>
  </si>
  <si>
    <t>Ruidoso  036-000</t>
  </si>
  <si>
    <t>RUIDOSO HIGH</t>
  </si>
  <si>
    <t>RUIDOSO MIDDLE</t>
  </si>
  <si>
    <t>SIERRA VISTA PRIMARY</t>
  </si>
  <si>
    <t>WHITE MOUNTAIN ELEMENTARY</t>
  </si>
  <si>
    <t>SABE 563-001</t>
  </si>
  <si>
    <t>SAMS 544-001</t>
  </si>
  <si>
    <t>SW AERONAUTICS MATHEMATICS AND SCIENCE ACADEMY</t>
  </si>
  <si>
    <t>SDR 063-004</t>
  </si>
  <si>
    <t>SAN DIEGO RIVERSIDE</t>
  </si>
  <si>
    <t>SGMS 004-009</t>
  </si>
  <si>
    <t>SIDNEY GUTIERREZ MIDDLE</t>
  </si>
  <si>
    <t>SODA 505-001</t>
  </si>
  <si>
    <t>SPLC 530-001</t>
  </si>
  <si>
    <t>SOUTHWEST PREPARATORY LEARNING CENTER</t>
  </si>
  <si>
    <t>0408</t>
  </si>
  <si>
    <t>San Jon 052-000</t>
  </si>
  <si>
    <t>SAN JON ELEMENTARY</t>
  </si>
  <si>
    <t>SAN JON HIGH</t>
  </si>
  <si>
    <t>SAN JON MIDDLE SCHOOL</t>
  </si>
  <si>
    <t>Santa Fe 071-000</t>
  </si>
  <si>
    <t>ACEQUIA MADRE ELEMENTARY</t>
  </si>
  <si>
    <t>AMY BIEHL COMMUNITY SCHOOL AT RANCHO VIEJO</t>
  </si>
  <si>
    <t>ASPEN COMMUNITY SCHOOL</t>
  </si>
  <si>
    <t>ATALAYA ELEMENTARY</t>
  </si>
  <si>
    <t>CAPITAL HIGH</t>
  </si>
  <si>
    <t>CARLOS GILBERT ELEMENTARY</t>
  </si>
  <si>
    <t>022</t>
  </si>
  <si>
    <t>146</t>
  </si>
  <si>
    <t>DESERT SAGE ACADEMY</t>
  </si>
  <si>
    <t>E.J. MARTINEZ ELEMENTARY</t>
  </si>
  <si>
    <t>EARLY COLLEGE OPPORTUNITIES</t>
  </si>
  <si>
    <t>EDWARD ORTIZ MIDDLE</t>
  </si>
  <si>
    <t>EL CAMINO REAL ACADEMY COMMUNITY</t>
  </si>
  <si>
    <t>EL DORADO COMMUNITY SCHOOL</t>
  </si>
  <si>
    <t>FRANCIS X. NAVA ELEMENTARY</t>
  </si>
  <si>
    <t>GONZALES ELEMENTARY</t>
  </si>
  <si>
    <t>KEARNY ELEMENTARY</t>
  </si>
  <si>
    <t>070</t>
  </si>
  <si>
    <t>MANDELA INTERNATIONAL MAGNET (MIMS)</t>
  </si>
  <si>
    <t>MILAGRO MIDDLE</t>
  </si>
  <si>
    <t>NINA OTERO COMMUNITY SCHOOL</t>
  </si>
  <si>
    <t>R.M. SWEENEY ELEMENTARY</t>
  </si>
  <si>
    <t>RAMIREZ THOMAS ELEMENTARY</t>
  </si>
  <si>
    <t>SALAZAR ELEMENTARY</t>
  </si>
  <si>
    <t>SANTA FE HIGH</t>
  </si>
  <si>
    <t>TESUQUE ELEMENTARY</t>
  </si>
  <si>
    <t>WOOD-GORMLEY ELEMENTARY</t>
  </si>
  <si>
    <t>Santa Rosa 025-000</t>
  </si>
  <si>
    <t>ANTON CHICO MIDDLE</t>
  </si>
  <si>
    <t>RITA A. MARQUEZ ELEMENTARY</t>
  </si>
  <si>
    <t>SANTA ROSA ELEMENTARY</t>
  </si>
  <si>
    <t>SANTA ROSA HIGH</t>
  </si>
  <si>
    <t>SANTA ROSA MIDDLE</t>
  </si>
  <si>
    <t>Siembra 001-750</t>
  </si>
  <si>
    <t>750</t>
  </si>
  <si>
    <t>Silver 023-000</t>
  </si>
  <si>
    <t>CLIFF ELEMENTARY</t>
  </si>
  <si>
    <t>CLIFF HIGH</t>
  </si>
  <si>
    <t>G.W.STOUT ELEMENTARY</t>
  </si>
  <si>
    <t>HARRISON SCHMITT ELEMENTARY</t>
  </si>
  <si>
    <t>JOSE BARRIOS ELEMENTARY</t>
  </si>
  <si>
    <t>115</t>
  </si>
  <si>
    <t>LA PLATA MIDDLE</t>
  </si>
  <si>
    <t>SILVER HIGH</t>
  </si>
  <si>
    <t>SIXTH STREET ELEMENTARY</t>
  </si>
  <si>
    <t>Six Directions Indigenous 568-001</t>
  </si>
  <si>
    <t>Socorro 074-000</t>
  </si>
  <si>
    <t>MIDWAY ELEMENTARY</t>
  </si>
  <si>
    <t>R. SARRACINO MIDDLE</t>
  </si>
  <si>
    <t>SAN ANTONIO ELEMENTARY</t>
  </si>
  <si>
    <t>SOCORRO HIGH</t>
  </si>
  <si>
    <t>Solare Collegiate Charter 576-001</t>
  </si>
  <si>
    <t>South Valley Academy 001-025</t>
  </si>
  <si>
    <t>South Valley Prep 515-001</t>
  </si>
  <si>
    <t>SOUTH VALLEY PREP</t>
  </si>
  <si>
    <t>Southwest Secondary Learning Center 531-001</t>
  </si>
  <si>
    <t>SOUTHWEST SECONDARY LEARNING CENTER</t>
  </si>
  <si>
    <t>Springer 010-000</t>
  </si>
  <si>
    <t>FORRESTER ELEMENTARY</t>
  </si>
  <si>
    <t>SPRINGER HIGH</t>
  </si>
  <si>
    <t>WILFERTH ELEMENTARY</t>
  </si>
  <si>
    <t>T or C 073-000</t>
  </si>
  <si>
    <t>ARREY ELEMENTARY</t>
  </si>
  <si>
    <t>HOT SPRINGS HIGH</t>
  </si>
  <si>
    <t>T OR C ELEMENTARY</t>
  </si>
  <si>
    <t>T OR C MIDDLE</t>
  </si>
  <si>
    <t>THRIVE 582-001</t>
  </si>
  <si>
    <t>TISA 521-001</t>
  </si>
  <si>
    <t>TAOS INTEGRATED SCHOOL OF ARTS</t>
  </si>
  <si>
    <t>Taos 076-000</t>
  </si>
  <si>
    <t>ARROYO DEL NORTE ELEMENTARY</t>
  </si>
  <si>
    <t>ENOS GARCIA ELEMENTARY</t>
  </si>
  <si>
    <t>RANCHOS DE TAOS ELEMENTARY</t>
  </si>
  <si>
    <t>TAOS CYBER MAGNET</t>
  </si>
  <si>
    <t>TAOS HIGH</t>
  </si>
  <si>
    <t>TAOS MIDDLE</t>
  </si>
  <si>
    <t>Taos Academy 510-001</t>
  </si>
  <si>
    <t>0512</t>
  </si>
  <si>
    <t>Taos International School 555-001</t>
  </si>
  <si>
    <t>Taos Municipal Charter 076-005</t>
  </si>
  <si>
    <t>Tatum 035-000</t>
  </si>
  <si>
    <t>TATUM ELEMENTARY</t>
  </si>
  <si>
    <t>TATUM HIGH</t>
  </si>
  <si>
    <t>TATUM JR HIGH</t>
  </si>
  <si>
    <t>090</t>
  </si>
  <si>
    <t>Tech Leadership 001-753</t>
  </si>
  <si>
    <t>753</t>
  </si>
  <si>
    <t>Texico 013-000</t>
  </si>
  <si>
    <t>TEXICO ELEMENTARY</t>
  </si>
  <si>
    <t>TEXICO HIGH</t>
  </si>
  <si>
    <t>TEXICO MIDDLE</t>
  </si>
  <si>
    <t>The ASK Academy 520-001</t>
  </si>
  <si>
    <t>The GREAT Academy 536-001</t>
  </si>
  <si>
    <t>Tierra Adentro 518-001</t>
  </si>
  <si>
    <t>TIERRA ADENTRO</t>
  </si>
  <si>
    <t>Tierra Encantada 565-001</t>
  </si>
  <si>
    <t>Tucumcari 049-000</t>
  </si>
  <si>
    <t>TUCUMCARI ELEMENTARY</t>
  </si>
  <si>
    <t>TUCUMCARI HIGH</t>
  </si>
  <si>
    <t>TUCUMCARI MIDDLE</t>
  </si>
  <si>
    <t>Tularosa 047-000</t>
  </si>
  <si>
    <t>TULAROSA ELEMENTARY</t>
  </si>
  <si>
    <t>TULAROSA HIGH</t>
  </si>
  <si>
    <t>TULAROSA INTERMEDIATE</t>
  </si>
  <si>
    <t>TULAROSA MIDDLE</t>
  </si>
  <si>
    <t>Turquoise Trail Charter 566-001</t>
  </si>
  <si>
    <t>Vaughn 026-000</t>
  </si>
  <si>
    <t>VAUGHN ELEMENTARY</t>
  </si>
  <si>
    <t>168</t>
  </si>
  <si>
    <t>VAUGHN HIGH</t>
  </si>
  <si>
    <t>Vista Grande High School 585-001</t>
  </si>
  <si>
    <t>Voz Collegiate 001-709</t>
  </si>
  <si>
    <t>VOZ COLLEGIATE PREPARATORY CHARTER SCHOOL</t>
  </si>
  <si>
    <t>709</t>
  </si>
  <si>
    <t>WLV 068-000</t>
  </si>
  <si>
    <t>CARE</t>
  </si>
  <si>
    <t>0910</t>
  </si>
  <si>
    <t>DON CECILIO MARTINEZ ELEMENTARY</t>
  </si>
  <si>
    <t>0203</t>
  </si>
  <si>
    <t>112</t>
  </si>
  <si>
    <t>LUIS E. ARMIJO ELEMENTARY</t>
  </si>
  <si>
    <t>TONY SERNA JR. ELEMENTARY</t>
  </si>
  <si>
    <t>0404</t>
  </si>
  <si>
    <t>UNION ELEMENTARY</t>
  </si>
  <si>
    <t>0505</t>
  </si>
  <si>
    <t>VALLEY ELEMENTARY</t>
  </si>
  <si>
    <t>VALLEY MIDDLE</t>
  </si>
  <si>
    <t>WEST LAS VEGAS HIGH SCHOOL</t>
  </si>
  <si>
    <t>WEST LAS VEGAS MIDDLE SCHOOL</t>
  </si>
  <si>
    <t>WLV FAMILY PARTNERSHIP</t>
  </si>
  <si>
    <t>WWJD 001-782</t>
  </si>
  <si>
    <t>WILLIAM W &amp; JOSEPHINE DORN CHARTER  COMMUNITY SCHOOL</t>
  </si>
  <si>
    <t>782</t>
  </si>
  <si>
    <t>Wagon Mound 045-000</t>
  </si>
  <si>
    <t>WAGON MOUND ELEMENTARY</t>
  </si>
  <si>
    <t>WAGON MOUND HIGH</t>
  </si>
  <si>
    <t>Walatowa 552-001</t>
  </si>
  <si>
    <t>WALATOWA CHARTER HIGH</t>
  </si>
  <si>
    <t>Zuni 089-000</t>
  </si>
  <si>
    <t>SHIWI TS'ANA ELEMENTARY</t>
  </si>
  <si>
    <t>TWIN BUTTES CYBER ACADEMY</t>
  </si>
  <si>
    <t>192</t>
  </si>
  <si>
    <t>ZUNI HIGH</t>
  </si>
  <si>
    <t>ZUNI MIDDLE</t>
  </si>
  <si>
    <t>195</t>
  </si>
  <si>
    <t>b 21st 580-001</t>
  </si>
  <si>
    <t>b ABQ Charter Academy 001-090</t>
  </si>
  <si>
    <t>b ABQ Collegiate 574-001</t>
  </si>
  <si>
    <t>b ABQ School of Excellence 516-001</t>
  </si>
  <si>
    <t>ABQ SCHOOL OF EXCELLENCE</t>
  </si>
  <si>
    <t>b ABQ Sign Language 517-001</t>
  </si>
  <si>
    <t>ABQ SIGN LANGUAGE ACADEMY</t>
  </si>
  <si>
    <t>b ACE 001-749</t>
  </si>
  <si>
    <t>749</t>
  </si>
  <si>
    <t>b ACES Technical 579-001</t>
  </si>
  <si>
    <t>b ADA 511-001</t>
  </si>
  <si>
    <t>ALMA D'ARTE CHARTER</t>
  </si>
  <si>
    <t>b AIMS 524-001</t>
  </si>
  <si>
    <t>ALBUQUERQUE INSTITUTE OF MATH &amp; SCIENCE</t>
  </si>
  <si>
    <t>b Abq Bilingual Academy 528-001</t>
  </si>
  <si>
    <t>b Academy for technology and the classics 071-024</t>
  </si>
  <si>
    <t>ACADEMY FOR TECHNOLOGY &amp; CLASSICS</t>
  </si>
  <si>
    <t>Based on the data entry to the first tab of the form:</t>
  </si>
  <si>
    <t>Dates prior to the first instructional day and dates after the last instructional day</t>
  </si>
  <si>
    <t>Automatically</t>
  </si>
  <si>
    <t>STRIKED THROUGH</t>
  </si>
  <si>
    <t>Professional Work Dates</t>
  </si>
  <si>
    <t>Automatically colored BLUE</t>
  </si>
  <si>
    <t>No School Dates</t>
  </si>
  <si>
    <t>SHADED</t>
  </si>
  <si>
    <t>Jul Full SL Days</t>
  </si>
  <si>
    <t>Aug Full SL Days</t>
  </si>
  <si>
    <t>Sep Full SL Days</t>
  </si>
  <si>
    <t>Early Release, Combo, or Remote Instructional Dates</t>
  </si>
  <si>
    <t>Automatically double underlined</t>
  </si>
  <si>
    <t>Reporting Period Dates</t>
  </si>
  <si>
    <t>Automatically bolded and italicized in the calendar below.</t>
  </si>
  <si>
    <t>1st Reporting Period (40 Day)</t>
  </si>
  <si>
    <t>2nd Wednesday in October</t>
  </si>
  <si>
    <t>2nd Reporting Period (80 Day)</t>
  </si>
  <si>
    <t>December 1 or 1st working day in December</t>
  </si>
  <si>
    <t>3rd Reporting Period (120 Day)</t>
  </si>
  <si>
    <t>2nd Wednesday in February</t>
  </si>
  <si>
    <t>Oct Full SL Days</t>
  </si>
  <si>
    <t>Nov Full SL Days</t>
  </si>
  <si>
    <t>Dec Full SL Days</t>
  </si>
  <si>
    <t>Jan Full SL Days</t>
  </si>
  <si>
    <t>Feb Full SL Days</t>
  </si>
  <si>
    <t>Mar Full SL Days</t>
  </si>
  <si>
    <t>Apr Full SL Days</t>
  </si>
  <si>
    <t>May Full SL Days</t>
  </si>
  <si>
    <t>Jun Full SL Days</t>
  </si>
  <si>
    <t>This sheet formula drives dates within the Calendar Tiles sheet.</t>
  </si>
  <si>
    <t>DO NOT USE IN GOOGLE SHEETS, ONLY EXCEL</t>
  </si>
  <si>
    <t>DO NOT CUT AND PASTE, THIS COULD POTENTIAL RUIN FORMULAS</t>
  </si>
  <si>
    <t>Operates on this calendar?</t>
  </si>
  <si>
    <t>Professional Work Days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</si>
  <si>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</si>
  <si>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</si>
  <si>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</si>
  <si>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</si>
  <si>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</si>
  <si>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</si>
  <si>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</si>
  <si>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</si>
  <si>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</si>
  <si>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</si>
  <si>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</si>
  <si>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</si>
  <si>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</si>
  <si>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</si>
  <si>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</si>
  <si>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</si>
  <si>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</si>
  <si>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Type District / Charter name in cell C7, select dropdown, select name. If you cannot find name, clear cell C7, select dropdown, scroll through selection, select name.</t>
  </si>
  <si>
    <t>One Calendar Form is required for all schools operating on an identical schedule. Submit additional Calendar Form(s) for each varying calendar.</t>
  </si>
  <si>
    <t>559-001</t>
  </si>
  <si>
    <t>587-001</t>
  </si>
  <si>
    <t>K-12+ 5-day week</t>
  </si>
  <si>
    <t>K-12+ 4-day week</t>
  </si>
  <si>
    <t>141</t>
  </si>
  <si>
    <t>612</t>
  </si>
  <si>
    <t>Per General Appropriation Act of 2024, the public education department shall not approve the operating budget of any school district or charter school that provides</t>
  </si>
  <si>
    <t>KF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</si>
  <si>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</si>
  <si>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</si>
  <si>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</si>
  <si>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</si>
  <si>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</si>
  <si>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</si>
  <si>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</si>
  <si>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</si>
  <si>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</si>
  <si>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</si>
  <si>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</si>
  <si>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</si>
  <si>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K-6 Full Instructional Days</t>
  </si>
  <si>
    <t>K-6 Remote or Combo Instructional Days</t>
  </si>
  <si>
    <t>K-6 2 Parent Teacher Conference Days</t>
  </si>
  <si>
    <t>K-6 Total Instructional Days</t>
  </si>
  <si>
    <t>K-6 Professional Work Days</t>
  </si>
  <si>
    <t>K-6 Total Days</t>
  </si>
  <si>
    <t>7-12 Full Instructional Days</t>
  </si>
  <si>
    <t>7-12 Remote or Combo Instructional Days</t>
  </si>
  <si>
    <t>7-12 2 Parent Teacher Conference Days</t>
  </si>
  <si>
    <t>7-12 Total Instructional Days</t>
  </si>
  <si>
    <t>7-12 Professional Work Days</t>
  </si>
  <si>
    <t>7-12 Total Days</t>
  </si>
  <si>
    <t>7-12 Tier 1 &gt;=181 &lt;=190</t>
  </si>
  <si>
    <t>7-12 Tier 2 &gt;=191 &lt;=205</t>
  </si>
  <si>
    <t>7-12 Tier 1 &gt;=156 &lt;=165</t>
  </si>
  <si>
    <t>7-12 Tier 2 &gt;=166 &lt;=175</t>
  </si>
  <si>
    <t>k-6 Professional Work</t>
  </si>
  <si>
    <t>7-12 professional work</t>
  </si>
  <si>
    <t>total professional work</t>
  </si>
  <si>
    <t>Asynchronous/Synchronous Total Days</t>
  </si>
  <si>
    <t>Synchronous Total Days</t>
  </si>
  <si>
    <t>% Synchronous to Asynchronous Days</t>
  </si>
  <si>
    <t>Asynchronous/Synchronous Total Hours</t>
  </si>
  <si>
    <t>Synchronous Total Hours</t>
  </si>
  <si>
    <t>% Synchronous to Asynchronous Hours</t>
  </si>
  <si>
    <t>Full Day Instructional Hours per Year</t>
  </si>
  <si>
    <r>
      <rPr>
        <b/>
        <sz val="11"/>
        <color theme="0"/>
        <rFont val="Aptos Narrow"/>
        <family val="2"/>
      </rPr>
      <t>k-6 Tier 1</t>
    </r>
    <r>
      <rPr>
        <sz val="11"/>
        <color theme="0"/>
        <rFont val="Aptos Narrow"/>
        <family val="2"/>
      </rPr>
      <t xml:space="preserve"> &gt;=181 &lt;=190</t>
    </r>
  </si>
  <si>
    <r>
      <rPr>
        <b/>
        <sz val="11"/>
        <color theme="0"/>
        <rFont val="Aptos Narrow"/>
        <family val="2"/>
      </rPr>
      <t>k-6 Tier 2</t>
    </r>
    <r>
      <rPr>
        <sz val="11"/>
        <color theme="0"/>
        <rFont val="Aptos Narrow"/>
        <family val="2"/>
      </rPr>
      <t xml:space="preserve"> &gt;=191 &lt;=205</t>
    </r>
  </si>
  <si>
    <r>
      <rPr>
        <b/>
        <sz val="11"/>
        <color theme="0"/>
        <rFont val="Aptos Narrow"/>
        <family val="2"/>
      </rPr>
      <t>K-6 Tier 1</t>
    </r>
    <r>
      <rPr>
        <sz val="11"/>
        <color theme="0"/>
        <rFont val="Aptos Narrow"/>
        <family val="2"/>
      </rPr>
      <t xml:space="preserve"> &gt;=156 &lt;=165</t>
    </r>
  </si>
  <si>
    <r>
      <rPr>
        <b/>
        <sz val="11"/>
        <color theme="0"/>
        <rFont val="Aptos Narrow"/>
        <family val="2"/>
      </rPr>
      <t>K-6 Tier 2</t>
    </r>
    <r>
      <rPr>
        <sz val="11"/>
        <color theme="0"/>
        <rFont val="Aptos Narrow"/>
        <family val="2"/>
      </rPr>
      <t xml:space="preserve"> &gt;=166 &lt;=175</t>
    </r>
  </si>
  <si>
    <r>
      <t xml:space="preserve">No School Date
</t>
    </r>
    <r>
      <rPr>
        <sz val="11"/>
        <rFont val="Aptos Narrow"/>
        <family val="2"/>
      </rPr>
      <t>i.e. Holiday or Day Off</t>
    </r>
  </si>
  <si>
    <r>
      <t xml:space="preserve">Remote Days
</t>
    </r>
    <r>
      <rPr>
        <sz val="11"/>
        <rFont val="Aptos Narrow"/>
        <family val="2"/>
      </rPr>
      <t>max 4 days</t>
    </r>
  </si>
  <si>
    <r>
      <t xml:space="preserve">Remote Hours
</t>
    </r>
    <r>
      <rPr>
        <sz val="11"/>
        <rFont val="Aptos Narrow"/>
        <family val="2"/>
      </rPr>
      <t>max 32 hours</t>
    </r>
  </si>
  <si>
    <r>
      <rPr>
        <b/>
        <sz val="11"/>
        <rFont val="Aptos Narrow"/>
        <family val="2"/>
      </rPr>
      <t>Tier 1</t>
    </r>
    <r>
      <rPr>
        <sz val="11"/>
        <rFont val="Aptos Narrow"/>
        <family val="2"/>
      </rPr>
      <t xml:space="preserve"> &gt;=181 &lt;=190</t>
    </r>
  </si>
  <si>
    <r>
      <rPr>
        <b/>
        <sz val="11"/>
        <rFont val="Aptos Narrow"/>
        <family val="2"/>
      </rPr>
      <t>Tier 2</t>
    </r>
    <r>
      <rPr>
        <sz val="11"/>
        <rFont val="Aptos Narrow"/>
        <family val="2"/>
      </rPr>
      <t xml:space="preserve"> &gt;=191 &lt;=205</t>
    </r>
  </si>
  <si>
    <r>
      <rPr>
        <b/>
        <sz val="11"/>
        <rFont val="Aptos Narrow"/>
        <family val="2"/>
      </rPr>
      <t>Tier 1</t>
    </r>
    <r>
      <rPr>
        <sz val="11"/>
        <rFont val="Aptos Narrow"/>
        <family val="2"/>
      </rPr>
      <t xml:space="preserve"> &gt;=156 &lt;=165</t>
    </r>
  </si>
  <si>
    <r>
      <rPr>
        <b/>
        <sz val="11"/>
        <rFont val="Aptos Narrow"/>
        <family val="2"/>
      </rPr>
      <t>Tier 2</t>
    </r>
    <r>
      <rPr>
        <sz val="11"/>
        <rFont val="Aptos Narrow"/>
        <family val="2"/>
      </rPr>
      <t xml:space="preserve"> &gt;=166 &lt;=175</t>
    </r>
  </si>
  <si>
    <t>Parent Teacher/ Student Led Conference Hours</t>
  </si>
  <si>
    <t>Professional Work Hours</t>
  </si>
  <si>
    <t>If the calendar is below 180 instructional days, a second calendar must be submitted that meets or exceeds 180 instructional days.</t>
  </si>
  <si>
    <t>DO NOT list full instructional dates below, those days are automatically counted in the "Calendar Tiles" Sheet.</t>
  </si>
  <si>
    <t>For more information on school calendar requirements, refer to 6.10.5 NMAC.</t>
  </si>
  <si>
    <t>fewer instructional hours to students in the 2024-2025 school year than instructional hours, includes ELTP and K5+ hours, provided to students in the 2022-2023 school year.</t>
  </si>
  <si>
    <t>this is auto populated; a four-day calendar means a school calendar with all weeks having at most four instructional days.</t>
  </si>
  <si>
    <t>this date will auto populate the "Calendar Tiles" sheet</t>
  </si>
  <si>
    <r>
      <t xml:space="preserve">Date
</t>
    </r>
    <r>
      <rPr>
        <sz val="10"/>
        <rFont val="Aptos Narrow"/>
        <family val="2"/>
      </rPr>
      <t>Early Release /  Remote Instructional Day, Professional Work Day, or Any Combination Day 
(DO NOT list full instructional dates, those days are automatically counted in the "Calendar Tiles" Sheet.)</t>
    </r>
  </si>
  <si>
    <r>
      <t xml:space="preserve">Asynchronous, Synchronous, or N/A
</t>
    </r>
    <r>
      <rPr>
        <sz val="10"/>
        <rFont val="Aptos Narrow"/>
        <family val="2"/>
      </rPr>
      <t>N/A =
1) In person
2) optional instructional programs, charter schools in accordance with the contract between the school and its chartering authority, or schools without attendance boundaries.</t>
    </r>
  </si>
  <si>
    <r>
      <t xml:space="preserve">Instructional Hours
</t>
    </r>
    <r>
      <rPr>
        <sz val="10"/>
        <rFont val="Aptos Narrow"/>
        <family val="2"/>
      </rPr>
      <t xml:space="preserve">must be </t>
    </r>
    <r>
      <rPr>
        <b/>
        <sz val="10"/>
        <rFont val="Aptos Narrow"/>
        <family val="2"/>
      </rPr>
      <t xml:space="preserve">
</t>
    </r>
    <r>
      <rPr>
        <sz val="10"/>
        <rFont val="Aptos Narrow"/>
        <family val="2"/>
      </rPr>
      <t>&gt;=3.5 hrs
&amp;
&lt;=7.5 hrs
do not include lunch, lunch recess, lunch passing period</t>
    </r>
  </si>
  <si>
    <r>
      <t xml:space="preserve">Instructional Day Count  
</t>
    </r>
    <r>
      <rPr>
        <b/>
        <sz val="10"/>
        <rFont val="Aptos Narrow"/>
        <family val="2"/>
      </rPr>
      <t xml:space="preserve"> </t>
    </r>
    <r>
      <rPr>
        <sz val="10"/>
        <rFont val="Aptos Narrow"/>
        <family val="2"/>
      </rPr>
      <t>&gt;=3.5 hrs = 0.50 day
 &gt;= 5.5 hrs = 1 day</t>
    </r>
  </si>
  <si>
    <r>
      <t xml:space="preserve">Full Day Instructional Hours per Day
</t>
    </r>
    <r>
      <rPr>
        <sz val="10"/>
        <rFont val="Aptos Narrow"/>
        <family val="2"/>
      </rPr>
      <t>do not average
must be
&gt;=5.5
&amp;
&lt;=7.5
do not include lunch, lunch recess, lunch passing period</t>
    </r>
  </si>
  <si>
    <r>
      <t xml:space="preserve">Total Instructional Hours Per Year
</t>
    </r>
    <r>
      <rPr>
        <sz val="10"/>
        <rFont val="Aptos Narrow"/>
        <family val="2"/>
      </rPr>
      <t>1) must be &gt;=2022-2023 instructional hours per year which includes ELTP and K5+ hours per year
2) must be &gt;=1,140</t>
    </r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</si>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</sst>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"/>
    <numFmt numFmtId="165" formatCode="mmmm\ \'yy"/>
    <numFmt numFmtId="166" formatCode="[$-F800]dddd\,\ mmmm\ dd\,\ yyyy"/>
  </numFmts>
  <fonts count="16" x14ac:knownFonts="1">
    <font>
      <sz val="11"/>
      <color theme="1"/>
      <name val="Aptos Narrow"/>
      <family val="2"/>
    </font>
    <font>
      <b/>
      <sz val="11"/>
      <color theme="1"/>
      <name val="Aptos Narrow"/>
      <family val="2"/>
    </font>
    <font>
      <sz val="11"/>
      <color theme="1"/>
      <name val="Avenir Next LT Pro Light"/>
      <family val="2"/>
    </font>
    <font>
      <b/>
      <sz val="11"/>
      <color theme="1"/>
      <name val="Avenir Next LT Pro Light"/>
      <family val="2"/>
    </font>
    <font>
      <b/>
      <i/>
      <sz val="11"/>
      <color theme="1"/>
      <name val="Avenir Next LT Pro Light"/>
      <family val="2"/>
    </font>
    <font>
      <b/>
      <sz val="11"/>
      <color theme="0"/>
      <name val="Aptos Narrow"/>
      <family val="2"/>
    </font>
    <font>
      <sz val="11"/>
      <color theme="0"/>
      <name val="Aptos Narrow"/>
      <family val="2"/>
    </font>
    <font>
      <b/>
      <sz val="14"/>
      <name val="Aptos Narrow"/>
      <family val="2"/>
    </font>
    <font>
      <sz val="11"/>
      <name val="Aptos Narrow"/>
      <family val="2"/>
    </font>
    <font>
      <b/>
      <sz val="16"/>
      <name val="Aptos Narrow"/>
      <family val="2"/>
    </font>
    <font>
      <b/>
      <sz val="11"/>
      <name val="Aptos Narrow"/>
      <family val="2"/>
    </font>
    <font>
      <b/>
      <i/>
      <sz val="11"/>
      <name val="Aptos Narrow"/>
      <family val="2"/>
    </font>
    <font>
      <sz val="8"/>
      <name val="Aptos Narrow"/>
      <family val="2"/>
    </font>
    <font>
      <i/>
      <sz val="11"/>
      <name val="Aptos Narrow"/>
      <family val="2"/>
    </font>
    <font>
      <sz val="10"/>
      <name val="Aptos Narrow"/>
      <family val="2"/>
    </font>
    <font>
      <b/>
      <sz val="10"/>
      <name val="Aptos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166" fontId="4" fillId="0" borderId="0" xfId="0" applyNumberFormat="1" applyFont="1"/>
    <xf numFmtId="0" fontId="3" fillId="3" borderId="3" xfId="0" applyFont="1" applyFill="1" applyBorder="1" applyAlignment="1">
      <alignment horizontal="centerContinuous"/>
    </xf>
    <xf numFmtId="0" fontId="3" fillId="3" borderId="5" xfId="0" applyFont="1" applyFill="1" applyBorder="1" applyAlignment="1">
      <alignment horizontal="centerContinuous"/>
    </xf>
    <xf numFmtId="0" fontId="3" fillId="3" borderId="6" xfId="0" applyFont="1" applyFill="1" applyBorder="1" applyAlignment="1">
      <alignment horizontal="centerContinuous"/>
    </xf>
    <xf numFmtId="0" fontId="3" fillId="3" borderId="7" xfId="0" applyFont="1" applyFill="1" applyBorder="1" applyAlignment="1">
      <alignment horizontal="centerContinuous"/>
    </xf>
    <xf numFmtId="165" fontId="3" fillId="4" borderId="2" xfId="0" applyNumberFormat="1" applyFont="1" applyFill="1" applyBorder="1" applyAlignment="1">
      <alignment horizontal="centerContinuous"/>
    </xf>
    <xf numFmtId="0" fontId="3" fillId="4" borderId="3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4" borderId="8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5" xfId="0" applyNumberFormat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10" xfId="0" applyNumberFormat="1" applyFont="1" applyBorder="1"/>
    <xf numFmtId="164" fontId="2" fillId="0" borderId="0" xfId="0" applyNumberFormat="1" applyFont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164" fontId="2" fillId="0" borderId="8" xfId="0" applyNumberFormat="1" applyFont="1" applyBorder="1"/>
    <xf numFmtId="0" fontId="3" fillId="0" borderId="0" xfId="0" applyFont="1"/>
    <xf numFmtId="0" fontId="3" fillId="5" borderId="9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13" xfId="0" applyFont="1" applyBorder="1" applyAlignment="1">
      <alignment horizontal="centerContinuous"/>
    </xf>
    <xf numFmtId="0" fontId="3" fillId="6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quotePrefix="1"/>
    <xf numFmtId="0" fontId="5" fillId="0" borderId="0" xfId="0" applyFont="1" applyAlignment="1">
      <alignment horizontal="center"/>
    </xf>
    <xf numFmtId="43" fontId="6" fillId="0" borderId="0" xfId="0" applyNumberFormat="1" applyFont="1"/>
    <xf numFmtId="0" fontId="6" fillId="0" borderId="0" xfId="0" applyFont="1"/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6" borderId="0" xfId="0" applyFont="1" applyFill="1" applyAlignment="1">
      <alignment horizontal="centerContinuous"/>
    </xf>
    <xf numFmtId="0" fontId="8" fillId="6" borderId="0" xfId="0" applyFont="1" applyFill="1" applyAlignment="1">
      <alignment horizontal="centerContinuous"/>
    </xf>
    <xf numFmtId="0" fontId="8" fillId="0" borderId="0" xfId="0" applyFont="1"/>
    <xf numFmtId="0" fontId="9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0" fillId="0" borderId="0" xfId="0" applyFont="1" applyAlignment="1">
      <alignment horizontal="right"/>
    </xf>
    <xf numFmtId="0" fontId="8" fillId="2" borderId="13" xfId="0" applyFont="1" applyFill="1" applyBorder="1" applyAlignment="1" applyProtection="1">
      <alignment horizontal="center" wrapText="1"/>
      <protection locked="0"/>
    </xf>
    <xf numFmtId="0" fontId="8" fillId="0" borderId="13" xfId="0" applyFont="1" applyBorder="1" applyAlignment="1">
      <alignment horizontal="center"/>
    </xf>
    <xf numFmtId="14" fontId="8" fillId="2" borderId="13" xfId="0" applyNumberFormat="1" applyFont="1" applyFill="1" applyBorder="1" applyAlignment="1" applyProtection="1">
      <alignment horizontal="center"/>
      <protection locked="0"/>
    </xf>
    <xf numFmtId="14" fontId="8" fillId="2" borderId="3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10" fillId="0" borderId="25" xfId="0" applyFont="1" applyBorder="1" applyAlignment="1">
      <alignment horizontal="center" vertical="center" wrapText="1"/>
    </xf>
    <xf numFmtId="14" fontId="8" fillId="2" borderId="26" xfId="0" applyNumberFormat="1" applyFont="1" applyFill="1" applyBorder="1" applyAlignment="1" applyProtection="1">
      <alignment vertical="center"/>
      <protection locked="0"/>
    </xf>
    <xf numFmtId="14" fontId="8" fillId="2" borderId="22" xfId="0" applyNumberFormat="1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43" fontId="8" fillId="2" borderId="1" xfId="0" applyNumberFormat="1" applyFont="1" applyFill="1" applyBorder="1" applyAlignment="1" applyProtection="1">
      <alignment vertical="center"/>
      <protection locked="0"/>
    </xf>
    <xf numFmtId="43" fontId="8" fillId="2" borderId="2" xfId="0" applyNumberFormat="1" applyFont="1" applyFill="1" applyBorder="1" applyAlignment="1" applyProtection="1">
      <alignment vertical="center"/>
      <protection locked="0"/>
    </xf>
    <xf numFmtId="43" fontId="8" fillId="0" borderId="26" xfId="0" applyNumberFormat="1" applyFont="1" applyBorder="1" applyAlignment="1">
      <alignment vertical="center"/>
    </xf>
    <xf numFmtId="43" fontId="8" fillId="0" borderId="22" xfId="0" applyNumberFormat="1" applyFont="1" applyBorder="1" applyAlignment="1">
      <alignment vertical="center"/>
    </xf>
    <xf numFmtId="43" fontId="8" fillId="0" borderId="23" xfId="0" applyNumberFormat="1" applyFont="1" applyBorder="1" applyAlignment="1">
      <alignment vertical="center"/>
    </xf>
    <xf numFmtId="14" fontId="8" fillId="2" borderId="27" xfId="0" applyNumberFormat="1" applyFont="1" applyFill="1" applyBorder="1" applyAlignment="1" applyProtection="1">
      <alignment vertical="center"/>
      <protection locked="0"/>
    </xf>
    <xf numFmtId="14" fontId="8" fillId="2" borderId="24" xfId="0" applyNumberFormat="1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43" fontId="8" fillId="2" borderId="15" xfId="0" applyNumberFormat="1" applyFont="1" applyFill="1" applyBorder="1" applyAlignment="1" applyProtection="1">
      <alignment vertical="center"/>
      <protection locked="0"/>
    </xf>
    <xf numFmtId="43" fontId="8" fillId="2" borderId="5" xfId="0" applyNumberFormat="1" applyFont="1" applyFill="1" applyBorder="1" applyAlignment="1" applyProtection="1">
      <alignment vertical="center"/>
      <protection locked="0"/>
    </xf>
    <xf numFmtId="43" fontId="8" fillId="0" borderId="14" xfId="0" applyNumberFormat="1" applyFont="1" applyBorder="1"/>
    <xf numFmtId="0" fontId="8" fillId="0" borderId="16" xfId="0" applyFont="1" applyBorder="1"/>
    <xf numFmtId="0" fontId="8" fillId="0" borderId="17" xfId="0" applyFont="1" applyBorder="1"/>
    <xf numFmtId="43" fontId="8" fillId="0" borderId="17" xfId="0" applyNumberFormat="1" applyFont="1" applyBorder="1"/>
    <xf numFmtId="43" fontId="8" fillId="0" borderId="29" xfId="0" applyNumberFormat="1" applyFont="1" applyBorder="1"/>
    <xf numFmtId="43" fontId="8" fillId="0" borderId="16" xfId="0" applyNumberFormat="1" applyFont="1" applyBorder="1"/>
    <xf numFmtId="43" fontId="8" fillId="0" borderId="18" xfId="0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43" fontId="8" fillId="0" borderId="1" xfId="0" applyNumberFormat="1" applyFont="1" applyBorder="1"/>
    <xf numFmtId="43" fontId="8" fillId="2" borderId="1" xfId="0" applyNumberFormat="1" applyFont="1" applyFill="1" applyBorder="1" applyProtection="1">
      <protection locked="0"/>
    </xf>
    <xf numFmtId="0" fontId="8" fillId="0" borderId="0" xfId="0" applyFont="1" applyAlignment="1">
      <alignment horizontal="righ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2" borderId="1" xfId="0" applyFont="1" applyFill="1" applyBorder="1" applyProtection="1">
      <protection locked="0"/>
    </xf>
    <xf numFmtId="14" fontId="0" fillId="6" borderId="0" xfId="0" applyNumberFormat="1" applyFill="1"/>
    <xf numFmtId="0" fontId="13" fillId="0" borderId="0" xfId="0" applyFont="1"/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16">
    <dxf>
      <font>
        <b/>
        <i/>
      </font>
    </dxf>
    <dxf>
      <font>
        <u val="double"/>
      </font>
    </dxf>
    <dxf>
      <font>
        <color rgb="FF3333FF"/>
      </font>
    </dxf>
    <dxf>
      <font>
        <strike/>
      </font>
    </dxf>
    <dxf>
      <font>
        <strike/>
      </font>
    </dxf>
    <dxf>
      <fill>
        <patternFill patternType="gray125"/>
      </fill>
    </dxf>
    <dxf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574963</xdr:colOff>
      <xdr:row>35</xdr:row>
      <xdr:rowOff>138544</xdr:rowOff>
    </xdr:from>
    <xdr:to>
      <xdr:col>21</xdr:col>
      <xdr:colOff>303240</xdr:colOff>
      <xdr:row>55</xdr:row>
      <xdr:rowOff>183216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73BE40-8928-4F83-880E-F6CBAC2EF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6599" y="11928762"/>
          <a:ext cx="5048423" cy="4757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DDCA8-CF87-4564-A9A3-EAF2E0EA236B}">
  <dimension ref="A1:BO283"/>
  <sheetViews>
    <sheetView showGridLines="0" tabSelected="1" zoomScaleNormal="100" workbookViewId="0">
      <selection activeCell="W28" sqref="W28"/>
    </sheetView>
  </sheetViews>
  <sheetFormatPr defaultRowHeight="14.4" x14ac:dyDescent="0.3"/>
  <cols>
    <col min="1" max="20" width="13.77734375" style="42" customWidth="1"/>
    <col min="21" max="16384" width="8.88671875" style="42"/>
  </cols>
  <sheetData>
    <row r="1" spans="1:20" ht="18" x14ac:dyDescent="0.35">
      <c r="A1" s="40" t="s">
        <v>601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20" ht="18" x14ac:dyDescent="0.35">
      <c r="A2" s="40" t="s">
        <v>2023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20" ht="18" x14ac:dyDescent="0.35">
      <c r="A3" s="40" t="s">
        <v>2024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0" ht="21" x14ac:dyDescent="0.4">
      <c r="A4" s="43" t="str">
        <f>'Calendar Tiles'!$B$4&amp;" School Calendar Form"</f>
        <v>2024-2025 School Calendar Form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6" spans="1:20" x14ac:dyDescent="0.3">
      <c r="A6" s="42" t="s">
        <v>2044</v>
      </c>
    </row>
    <row r="7" spans="1:20" x14ac:dyDescent="0.3">
      <c r="B7" s="45" t="s">
        <v>602</v>
      </c>
      <c r="C7" s="46"/>
    </row>
    <row r="8" spans="1:20" ht="18" customHeight="1" x14ac:dyDescent="0.3">
      <c r="B8" s="45" t="s">
        <v>603</v>
      </c>
      <c r="C8" s="47" t="str">
        <f>IFERROR(INDEX(PED_ONLY2!$B$2:$B$256,MATCH($C$7,PED_ONLY2!$A$2:$A$256,0)),"000-000")</f>
        <v>000-000</v>
      </c>
    </row>
    <row r="9" spans="1:20" ht="18" customHeight="1" x14ac:dyDescent="0.3">
      <c r="B9" s="45" t="s">
        <v>604</v>
      </c>
      <c r="C9" s="42" t="str">
        <f>CONCATENATE(IFERROR(INDEX(PED_ONLY2!$D$2:$D$256,MATCH('Calendar Input'!C8,PED_ONLY2!$B$2:$B$256,0)),"ENTITY NAME")," FY",RIGHT(PED_ONLY!C3,2)+1, " Calendar ", C8)</f>
        <v>ENTITY NAME FY25 Calendar 000-000</v>
      </c>
    </row>
    <row r="10" spans="1:20" ht="18" customHeight="1" x14ac:dyDescent="0.3">
      <c r="B10" s="45" t="s">
        <v>605</v>
      </c>
      <c r="C10" s="42" t="str">
        <f>CONCATENATE(C7," -&gt; ","FY",RIGHT(PED_ONLY!C3,2)," -&gt; FY",RIGHT(PED_ONLY!C3,2)+1," OpBud -&gt; LEA Submission")</f>
        <v xml:space="preserve"> -&gt; FY24 -&gt; FY25 OpBud -&gt; LEA Submission</v>
      </c>
    </row>
    <row r="12" spans="1:20" x14ac:dyDescent="0.3">
      <c r="A12" s="42" t="s">
        <v>2045</v>
      </c>
    </row>
    <row r="13" spans="1:20" x14ac:dyDescent="0.3">
      <c r="A13" s="42" t="s">
        <v>2105</v>
      </c>
    </row>
    <row r="14" spans="1:20" ht="18" x14ac:dyDescent="0.35">
      <c r="A14" s="40" t="s">
        <v>2052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20" ht="18" x14ac:dyDescent="0.35">
      <c r="A15" s="40" t="s">
        <v>2108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</row>
    <row r="16" spans="1:20" x14ac:dyDescent="0.3">
      <c r="A16" s="42" t="s">
        <v>2107</v>
      </c>
    </row>
    <row r="17" spans="1:42" x14ac:dyDescent="0.3">
      <c r="B17" s="45" t="s">
        <v>606</v>
      </c>
    </row>
    <row r="18" spans="1:42" ht="18" customHeight="1" x14ac:dyDescent="0.3">
      <c r="B18" s="45" t="s">
        <v>607</v>
      </c>
      <c r="C18" s="48"/>
    </row>
    <row r="20" spans="1:42" ht="18" customHeight="1" x14ac:dyDescent="0.3">
      <c r="B20" s="45" t="s">
        <v>608</v>
      </c>
      <c r="C20" s="47" t="str">
        <f>IF('Calendar Tiles'!Y43&gt;1,"5-Day","4-Day")</f>
        <v>5-Day</v>
      </c>
      <c r="D20" s="89" t="s">
        <v>2109</v>
      </c>
    </row>
    <row r="23" spans="1:42" ht="18" customHeight="1" x14ac:dyDescent="0.3">
      <c r="B23" s="45" t="s">
        <v>609</v>
      </c>
      <c r="C23" s="48"/>
      <c r="D23" s="89" t="s">
        <v>2110</v>
      </c>
    </row>
    <row r="24" spans="1:42" ht="18" customHeight="1" x14ac:dyDescent="0.3">
      <c r="B24" s="45" t="s">
        <v>610</v>
      </c>
      <c r="C24" s="49"/>
      <c r="D24" s="89" t="s">
        <v>2110</v>
      </c>
    </row>
    <row r="26" spans="1:42" ht="15" thickBot="1" x14ac:dyDescent="0.35">
      <c r="A26" s="50" t="s">
        <v>611</v>
      </c>
      <c r="C26" s="50" t="s">
        <v>2106</v>
      </c>
    </row>
    <row r="27" spans="1:42" ht="322.2" customHeight="1" x14ac:dyDescent="0.3">
      <c r="A27" s="51" t="s">
        <v>2096</v>
      </c>
      <c r="C27" s="90" t="s">
        <v>2111</v>
      </c>
      <c r="D27" s="91" t="s">
        <v>2112</v>
      </c>
      <c r="E27" s="91" t="s">
        <v>2113</v>
      </c>
      <c r="F27" s="92" t="s">
        <v>2103</v>
      </c>
      <c r="G27" s="91" t="s">
        <v>2104</v>
      </c>
      <c r="I27" s="51" t="s">
        <v>2114</v>
      </c>
      <c r="J27" s="90" t="s">
        <v>612</v>
      </c>
      <c r="K27" s="93" t="s">
        <v>613</v>
      </c>
      <c r="L27" s="90" t="s">
        <v>614</v>
      </c>
      <c r="M27" s="93" t="s">
        <v>615</v>
      </c>
      <c r="N27" s="90" t="s">
        <v>616</v>
      </c>
      <c r="O27" s="93" t="s">
        <v>617</v>
      </c>
      <c r="Q27" s="36"/>
      <c r="R27" s="36"/>
      <c r="S27" s="36"/>
      <c r="T27" s="34" t="s">
        <v>618</v>
      </c>
      <c r="U27" s="34" t="s">
        <v>619</v>
      </c>
      <c r="V27" s="34" t="s">
        <v>620</v>
      </c>
      <c r="W27" s="34" t="s">
        <v>29</v>
      </c>
      <c r="X27" s="34" t="s">
        <v>621</v>
      </c>
      <c r="Y27" s="34" t="s">
        <v>622</v>
      </c>
      <c r="Z27" s="34" t="s">
        <v>2027</v>
      </c>
      <c r="AA27" s="34" t="s">
        <v>2028</v>
      </c>
      <c r="AB27" s="34" t="s">
        <v>2029</v>
      </c>
      <c r="AC27" s="34" t="s">
        <v>2030</v>
      </c>
      <c r="AD27" s="34" t="s">
        <v>2031</v>
      </c>
      <c r="AE27" s="34" t="s">
        <v>2032</v>
      </c>
      <c r="AF27" s="34" t="s">
        <v>2033</v>
      </c>
      <c r="AG27" s="34" t="s">
        <v>2034</v>
      </c>
      <c r="AH27" s="34" t="s">
        <v>2035</v>
      </c>
      <c r="AI27" s="34" t="s">
        <v>2036</v>
      </c>
      <c r="AJ27" s="34" t="s">
        <v>2037</v>
      </c>
      <c r="AK27" s="34" t="s">
        <v>2038</v>
      </c>
      <c r="AL27" s="34" t="s">
        <v>2039</v>
      </c>
      <c r="AM27" s="34" t="s">
        <v>2040</v>
      </c>
      <c r="AN27" s="34" t="s">
        <v>2041</v>
      </c>
      <c r="AO27" s="34" t="s">
        <v>2042</v>
      </c>
      <c r="AP27" s="34" t="s">
        <v>2043</v>
      </c>
    </row>
    <row r="28" spans="1:42" ht="18" customHeight="1" x14ac:dyDescent="0.3">
      <c r="A28" s="52"/>
      <c r="C28" s="53"/>
      <c r="D28" s="54"/>
      <c r="E28" s="55"/>
      <c r="F28" s="56"/>
      <c r="G28" s="55"/>
      <c r="I28" s="57">
        <f t="shared" ref="I28:I59" si="0">IF(OR(E28="",E28=0),0,IF(OR(AND(E28&lt;3.5,E28&gt;0),E28&gt;7.5),"ERROR",IF(AND(E28&gt;=3.5,E28&lt;5.5),0.5,IF(E28&gt;=5.5,1,0))))</f>
        <v>0</v>
      </c>
      <c r="J28" s="58">
        <f t="shared" ref="J28:J59" si="1">IF(K28=1,MIN(5.5,F28),IF(K28=0.5,MIN(3.5,F28),0))</f>
        <v>0</v>
      </c>
      <c r="K28" s="59">
        <f t="shared" ref="K28:K70" si="2">INDEX($AC$28:$AC$117,MATCH(W28,$Z$28:$Z$117,0))</f>
        <v>0</v>
      </c>
      <c r="L28" s="58">
        <f t="shared" ref="L28:L59" si="3">IF(AND(Q28&gt;0,I28=0,E28+Q28&gt;=3.5,E28+Q28&lt;=5.5),Q28,IF(AND(Q28&gt;0,I28=0.5,E28+Q28&lt;5.5),0,Q28))</f>
        <v>0</v>
      </c>
      <c r="M28" s="59">
        <f t="shared" ref="M28:M59" si="4">IF(L28=0,0,IF(AND(I28=0,L28&gt;=5.5),1,IF(AND(OR(I28=0,I28=0.5),L28+E28&gt;=3.5),0.5,0)))</f>
        <v>0</v>
      </c>
      <c r="N28" s="58">
        <f>IF(AND(R28&gt;0,I28=0,E28+R28&gt;=3.5,E28+R28&lt;=5.5),R28,IF(AND(R28&gt;0,I28=0.5,E28+R28&lt;5.5),0,R28))</f>
        <v>0</v>
      </c>
      <c r="O28" s="59">
        <f t="shared" ref="O28:O59" si="5">IF(N28=0,0,IF(AND(I28=0,N28&gt;=5.5),1,IF(AND(OR(I28=0,I28=0.5),N28+E28&gt;=3.5),0.5,0)))</f>
        <v>0</v>
      </c>
      <c r="Q28" s="36">
        <f t="shared" ref="Q28:Q70" si="6">INDEX($AP$28:$AP$117,MATCH(AH28,$AJ$28:$AJ$117,0))</f>
        <v>0</v>
      </c>
      <c r="R28" s="36">
        <f t="shared" ref="R28:R70" si="7">INDEX($AO$28:$AO$117,MATCH(AH28,$AJ$28:$AJ$117,0))</f>
        <v>0</v>
      </c>
      <c r="S28" s="36"/>
      <c r="T28" s="35">
        <f t="shared" ref="T28:T70" si="8">COUNTIF($AE$28:$AE$117,"&gt;="&amp;AE28)</f>
        <v>90</v>
      </c>
      <c r="U28" s="35" t="str">
        <f>TEXT(T28,"00")</f>
        <v>90</v>
      </c>
      <c r="V28" s="35">
        <f>IF(F28=0,0,IF(AND(F28&gt;0,I28=0,E28+F28&gt;=3.5,E28+F28&lt;=5.5),F28,IF(AND(F28&gt;0,I28=0.5,E28+F28&lt;5.5),0,F28)))</f>
        <v>0</v>
      </c>
      <c r="W28" s="35">
        <f t="shared" ref="W28:W59" si="9">VALUE(CONCATENATE(ROUND(V28+1,0),".",U28))</f>
        <v>1.9</v>
      </c>
      <c r="X28" s="35">
        <f t="shared" ref="X28:X59" si="10">IF(V28=0,0,IF(AND(I28=0,V28&gt;=5.5),1,IF(AND(OR(I28=0,I28=0.5),V28+E28&gt;=3.5),0.5,0)))</f>
        <v>0</v>
      </c>
      <c r="Y28" s="35">
        <f t="shared" ref="Y28:Y70" si="11">COUNTIF($W$28:$W$117,"&gt;="&amp;W28)</f>
        <v>1</v>
      </c>
      <c r="Z28" s="35">
        <f t="shared" ref="Z28:Z70" si="12">INDEX($W$28:$W$117,MATCH(AE28,$Y$28:$Y$117,0))</f>
        <v>1.9</v>
      </c>
      <c r="AA28" s="35">
        <f t="shared" ref="AA28:AA70" si="13">INDEX($X$28:$X$117,MATCH(Z28,$W$28:$W$117,0))</f>
        <v>0</v>
      </c>
      <c r="AB28" s="35">
        <f>2-AA28</f>
        <v>2</v>
      </c>
      <c r="AC28" s="35">
        <f>IF(MIN(AA28+AB28,2,AA28)&lt;0,0,MIN(AA28+AB28,2,AA28))</f>
        <v>0</v>
      </c>
      <c r="AD28" s="35">
        <f t="shared" ref="AD28:AD59" si="14">E28+G28+F28</f>
        <v>0</v>
      </c>
      <c r="AE28" s="35">
        <v>1</v>
      </c>
      <c r="AF28" s="35">
        <f t="shared" ref="AF28:AF59" si="15">IF(K28&gt;0,0,IF(AND(I28=0.5,AD28&gt;=5.5),MIN(5.5-E28,G28+F28,3.5),IF(AND(I28=0,AD28&gt;=5.5),MIN(G28+F28,5.5),IF(AND(I28=0,AD28&gt;=3.5),MIN(G28+F28,3.5),0))))</f>
        <v>0</v>
      </c>
      <c r="AG28" s="35">
        <f t="shared" ref="AG28:AG59" si="16">IF(AC28&gt;0,100,AF28)</f>
        <v>0</v>
      </c>
      <c r="AH28" s="35">
        <f t="shared" ref="AH28:AH59" si="17">VALUE(CONCATENATE(ROUND(AG28+1,0),".",U28))</f>
        <v>1.9</v>
      </c>
      <c r="AI28" s="35">
        <f t="shared" ref="AI28:AI70" si="18">COUNTIF($AH$28:$AH$117,"&gt;="&amp;AH28)</f>
        <v>1</v>
      </c>
      <c r="AJ28" s="35">
        <f t="shared" ref="AJ28:AJ70" si="19">INDEX($AH$28:$AH$117,MATCH(AE28,$AI$28:$AI$117,0))</f>
        <v>1.9</v>
      </c>
      <c r="AK28" s="35">
        <f t="shared" ref="AK28:AK70" si="20">INDEX($AG$28:$AG$117,MATCH(AJ28,$AH$28:$AH$117,0))</f>
        <v>0</v>
      </c>
      <c r="AL28" s="35">
        <f t="shared" ref="AL28:AL70" si="21">IF(AK28=100,INDEX($AF$28:$AF$117,MATCH(AJ28,$AH$28:$AH$117,0)),AK28)</f>
        <v>0</v>
      </c>
      <c r="AM28" s="35">
        <f>60-$J$118-AL28</f>
        <v>60</v>
      </c>
      <c r="AN28" s="35">
        <f>30-$J$118-AL28</f>
        <v>30</v>
      </c>
      <c r="AO28" s="35">
        <f t="shared" ref="AO28:AO70" si="22">IF(MIN(AL28+AN28,5.5,AL28)&lt;0,0,MIN(AL28+AN28,5.5,AL28))</f>
        <v>0</v>
      </c>
      <c r="AP28" s="35">
        <f t="shared" ref="AP28:AP70" si="23">IF(MIN(AL28+AM28,5.5,AL28)&lt;0,0,MIN(AL28+AM28,5.5,AL28))</f>
        <v>0</v>
      </c>
    </row>
    <row r="29" spans="1:42" ht="18" customHeight="1" x14ac:dyDescent="0.3">
      <c r="A29" s="52"/>
      <c r="C29" s="53"/>
      <c r="D29" s="54"/>
      <c r="E29" s="55"/>
      <c r="F29" s="56"/>
      <c r="G29" s="55"/>
      <c r="I29" s="57">
        <f t="shared" si="0"/>
        <v>0</v>
      </c>
      <c r="J29" s="58">
        <f t="shared" si="1"/>
        <v>0</v>
      </c>
      <c r="K29" s="59">
        <f t="shared" si="2"/>
        <v>0</v>
      </c>
      <c r="L29" s="58">
        <f t="shared" si="3"/>
        <v>0</v>
      </c>
      <c r="M29" s="59">
        <f t="shared" si="4"/>
        <v>0</v>
      </c>
      <c r="N29" s="58">
        <f t="shared" ref="N29:N70" si="24">IF(AND(R29&gt;0,I29=0,E29+R29&gt;=3.5,E29+R29&lt;=5.5),R29,IF(AND(R29&gt;0,I29=0.5,E29+R29&lt;5.5),0,R29))</f>
        <v>0</v>
      </c>
      <c r="O29" s="59">
        <f t="shared" si="5"/>
        <v>0</v>
      </c>
      <c r="Q29" s="36">
        <f t="shared" si="6"/>
        <v>0</v>
      </c>
      <c r="R29" s="36">
        <f t="shared" si="7"/>
        <v>0</v>
      </c>
      <c r="S29" s="36"/>
      <c r="T29" s="35">
        <f t="shared" si="8"/>
        <v>89</v>
      </c>
      <c r="U29" s="35" t="str">
        <f t="shared" ref="U29:U70" si="25">TEXT(T29,"00")</f>
        <v>89</v>
      </c>
      <c r="V29" s="35">
        <f t="shared" ref="V29:V70" si="26">IF(F29=0,0,IF(AND(F29&gt;0,I29=0,E29+F29&gt;=3.5,E29+F29&lt;=5.5),F29,IF(AND(F29&gt;0,I29=0.5,E29+F29&lt;5.5),0,F29)))</f>
        <v>0</v>
      </c>
      <c r="W29" s="35">
        <f t="shared" si="9"/>
        <v>1.89</v>
      </c>
      <c r="X29" s="35">
        <f t="shared" si="10"/>
        <v>0</v>
      </c>
      <c r="Y29" s="35">
        <f t="shared" si="11"/>
        <v>2</v>
      </c>
      <c r="Z29" s="35">
        <f t="shared" si="12"/>
        <v>1.89</v>
      </c>
      <c r="AA29" s="35">
        <f t="shared" si="13"/>
        <v>0</v>
      </c>
      <c r="AB29" s="35">
        <f>AB28-AA29</f>
        <v>2</v>
      </c>
      <c r="AC29" s="35">
        <f t="shared" ref="AC29:AC70" si="27">IF(MIN(AA29+AB29,2,AA29)&lt;0,0,MIN(AA29+AB29,2,AA29))</f>
        <v>0</v>
      </c>
      <c r="AD29" s="35">
        <f t="shared" si="14"/>
        <v>0</v>
      </c>
      <c r="AE29" s="35">
        <v>2</v>
      </c>
      <c r="AF29" s="35">
        <f t="shared" si="15"/>
        <v>0</v>
      </c>
      <c r="AG29" s="35">
        <f t="shared" si="16"/>
        <v>0</v>
      </c>
      <c r="AH29" s="35">
        <f t="shared" si="17"/>
        <v>1.89</v>
      </c>
      <c r="AI29" s="35">
        <f t="shared" si="18"/>
        <v>2</v>
      </c>
      <c r="AJ29" s="35">
        <f t="shared" si="19"/>
        <v>1.89</v>
      </c>
      <c r="AK29" s="35">
        <f t="shared" si="20"/>
        <v>0</v>
      </c>
      <c r="AL29" s="35">
        <f t="shared" si="21"/>
        <v>0</v>
      </c>
      <c r="AM29" s="35">
        <f>AM28-AL29</f>
        <v>60</v>
      </c>
      <c r="AN29" s="35">
        <f>AN28-AL29</f>
        <v>30</v>
      </c>
      <c r="AO29" s="35">
        <f t="shared" si="22"/>
        <v>0</v>
      </c>
      <c r="AP29" s="35">
        <f t="shared" si="23"/>
        <v>0</v>
      </c>
    </row>
    <row r="30" spans="1:42" ht="18" customHeight="1" x14ac:dyDescent="0.3">
      <c r="A30" s="52"/>
      <c r="C30" s="53"/>
      <c r="D30" s="54"/>
      <c r="E30" s="55"/>
      <c r="F30" s="56"/>
      <c r="G30" s="55"/>
      <c r="I30" s="57">
        <f t="shared" si="0"/>
        <v>0</v>
      </c>
      <c r="J30" s="58">
        <f t="shared" si="1"/>
        <v>0</v>
      </c>
      <c r="K30" s="59">
        <f t="shared" si="2"/>
        <v>0</v>
      </c>
      <c r="L30" s="58">
        <f t="shared" si="3"/>
        <v>0</v>
      </c>
      <c r="M30" s="59">
        <f t="shared" si="4"/>
        <v>0</v>
      </c>
      <c r="N30" s="58">
        <f t="shared" si="24"/>
        <v>0</v>
      </c>
      <c r="O30" s="59">
        <f t="shared" si="5"/>
        <v>0</v>
      </c>
      <c r="Q30" s="36">
        <f t="shared" si="6"/>
        <v>0</v>
      </c>
      <c r="R30" s="36">
        <f t="shared" si="7"/>
        <v>0</v>
      </c>
      <c r="S30" s="36"/>
      <c r="T30" s="35">
        <f t="shared" si="8"/>
        <v>88</v>
      </c>
      <c r="U30" s="35" t="str">
        <f t="shared" si="25"/>
        <v>88</v>
      </c>
      <c r="V30" s="35">
        <f t="shared" si="26"/>
        <v>0</v>
      </c>
      <c r="W30" s="35">
        <f t="shared" si="9"/>
        <v>1.88</v>
      </c>
      <c r="X30" s="35">
        <f t="shared" si="10"/>
        <v>0</v>
      </c>
      <c r="Y30" s="35">
        <f t="shared" si="11"/>
        <v>3</v>
      </c>
      <c r="Z30" s="35">
        <f t="shared" si="12"/>
        <v>1.88</v>
      </c>
      <c r="AA30" s="35">
        <f t="shared" si="13"/>
        <v>0</v>
      </c>
      <c r="AB30" s="35">
        <f t="shared" ref="AB30:AB70" si="28">AB29-AA30</f>
        <v>2</v>
      </c>
      <c r="AC30" s="35">
        <f t="shared" si="27"/>
        <v>0</v>
      </c>
      <c r="AD30" s="35">
        <f t="shared" si="14"/>
        <v>0</v>
      </c>
      <c r="AE30" s="35">
        <v>3</v>
      </c>
      <c r="AF30" s="35">
        <f t="shared" si="15"/>
        <v>0</v>
      </c>
      <c r="AG30" s="35">
        <f t="shared" si="16"/>
        <v>0</v>
      </c>
      <c r="AH30" s="35">
        <f t="shared" si="17"/>
        <v>1.88</v>
      </c>
      <c r="AI30" s="35">
        <f t="shared" si="18"/>
        <v>3</v>
      </c>
      <c r="AJ30" s="35">
        <f t="shared" si="19"/>
        <v>1.88</v>
      </c>
      <c r="AK30" s="35">
        <f t="shared" si="20"/>
        <v>0</v>
      </c>
      <c r="AL30" s="35">
        <f t="shared" si="21"/>
        <v>0</v>
      </c>
      <c r="AM30" s="35">
        <f t="shared" ref="AM30:AM70" si="29">AM29-AL30</f>
        <v>60</v>
      </c>
      <c r="AN30" s="35">
        <f t="shared" ref="AN30:AN70" si="30">AN29-AL30</f>
        <v>30</v>
      </c>
      <c r="AO30" s="35">
        <f t="shared" si="22"/>
        <v>0</v>
      </c>
      <c r="AP30" s="35">
        <f t="shared" si="23"/>
        <v>0</v>
      </c>
    </row>
    <row r="31" spans="1:42" ht="18" customHeight="1" x14ac:dyDescent="0.3">
      <c r="A31" s="52"/>
      <c r="C31" s="53"/>
      <c r="D31" s="54"/>
      <c r="E31" s="55"/>
      <c r="F31" s="56"/>
      <c r="G31" s="55"/>
      <c r="I31" s="57">
        <f t="shared" si="0"/>
        <v>0</v>
      </c>
      <c r="J31" s="58">
        <f t="shared" si="1"/>
        <v>0</v>
      </c>
      <c r="K31" s="59">
        <f t="shared" si="2"/>
        <v>0</v>
      </c>
      <c r="L31" s="58">
        <f t="shared" si="3"/>
        <v>0</v>
      </c>
      <c r="M31" s="59">
        <f t="shared" si="4"/>
        <v>0</v>
      </c>
      <c r="N31" s="58">
        <f t="shared" si="24"/>
        <v>0</v>
      </c>
      <c r="O31" s="59">
        <f t="shared" si="5"/>
        <v>0</v>
      </c>
      <c r="Q31" s="36">
        <f t="shared" si="6"/>
        <v>0</v>
      </c>
      <c r="R31" s="36">
        <f t="shared" si="7"/>
        <v>0</v>
      </c>
      <c r="S31" s="36"/>
      <c r="T31" s="35">
        <f t="shared" si="8"/>
        <v>87</v>
      </c>
      <c r="U31" s="35" t="str">
        <f t="shared" si="25"/>
        <v>87</v>
      </c>
      <c r="V31" s="35">
        <f t="shared" si="26"/>
        <v>0</v>
      </c>
      <c r="W31" s="35">
        <f t="shared" si="9"/>
        <v>1.87</v>
      </c>
      <c r="X31" s="35">
        <f t="shared" si="10"/>
        <v>0</v>
      </c>
      <c r="Y31" s="35">
        <f t="shared" si="11"/>
        <v>4</v>
      </c>
      <c r="Z31" s="35">
        <f t="shared" si="12"/>
        <v>1.87</v>
      </c>
      <c r="AA31" s="35">
        <f t="shared" si="13"/>
        <v>0</v>
      </c>
      <c r="AB31" s="35">
        <f t="shared" si="28"/>
        <v>2</v>
      </c>
      <c r="AC31" s="35">
        <f t="shared" si="27"/>
        <v>0</v>
      </c>
      <c r="AD31" s="35">
        <f t="shared" si="14"/>
        <v>0</v>
      </c>
      <c r="AE31" s="35">
        <v>4</v>
      </c>
      <c r="AF31" s="35">
        <f t="shared" si="15"/>
        <v>0</v>
      </c>
      <c r="AG31" s="35">
        <f t="shared" si="16"/>
        <v>0</v>
      </c>
      <c r="AH31" s="35">
        <f t="shared" si="17"/>
        <v>1.87</v>
      </c>
      <c r="AI31" s="35">
        <f t="shared" si="18"/>
        <v>4</v>
      </c>
      <c r="AJ31" s="35">
        <f t="shared" si="19"/>
        <v>1.87</v>
      </c>
      <c r="AK31" s="35">
        <f t="shared" si="20"/>
        <v>0</v>
      </c>
      <c r="AL31" s="35">
        <f t="shared" si="21"/>
        <v>0</v>
      </c>
      <c r="AM31" s="35">
        <f t="shared" si="29"/>
        <v>60</v>
      </c>
      <c r="AN31" s="35">
        <f t="shared" si="30"/>
        <v>30</v>
      </c>
      <c r="AO31" s="35">
        <f t="shared" si="22"/>
        <v>0</v>
      </c>
      <c r="AP31" s="35">
        <f t="shared" si="23"/>
        <v>0</v>
      </c>
    </row>
    <row r="32" spans="1:42" ht="18" customHeight="1" x14ac:dyDescent="0.3">
      <c r="A32" s="52"/>
      <c r="C32" s="53"/>
      <c r="D32" s="54"/>
      <c r="E32" s="55"/>
      <c r="F32" s="56"/>
      <c r="G32" s="55"/>
      <c r="I32" s="57">
        <f t="shared" si="0"/>
        <v>0</v>
      </c>
      <c r="J32" s="58">
        <f t="shared" si="1"/>
        <v>0</v>
      </c>
      <c r="K32" s="59">
        <f t="shared" si="2"/>
        <v>0</v>
      </c>
      <c r="L32" s="58">
        <f t="shared" si="3"/>
        <v>0</v>
      </c>
      <c r="M32" s="59">
        <f t="shared" si="4"/>
        <v>0</v>
      </c>
      <c r="N32" s="58">
        <f t="shared" si="24"/>
        <v>0</v>
      </c>
      <c r="O32" s="59">
        <f t="shared" si="5"/>
        <v>0</v>
      </c>
      <c r="Q32" s="36">
        <f t="shared" si="6"/>
        <v>0</v>
      </c>
      <c r="R32" s="36">
        <f t="shared" si="7"/>
        <v>0</v>
      </c>
      <c r="S32" s="36"/>
      <c r="T32" s="35">
        <f t="shared" si="8"/>
        <v>86</v>
      </c>
      <c r="U32" s="35" t="str">
        <f t="shared" si="25"/>
        <v>86</v>
      </c>
      <c r="V32" s="35">
        <f t="shared" si="26"/>
        <v>0</v>
      </c>
      <c r="W32" s="35">
        <f t="shared" si="9"/>
        <v>1.86</v>
      </c>
      <c r="X32" s="35">
        <f t="shared" si="10"/>
        <v>0</v>
      </c>
      <c r="Y32" s="35">
        <f t="shared" si="11"/>
        <v>5</v>
      </c>
      <c r="Z32" s="35">
        <f t="shared" si="12"/>
        <v>1.86</v>
      </c>
      <c r="AA32" s="35">
        <f t="shared" si="13"/>
        <v>0</v>
      </c>
      <c r="AB32" s="35">
        <f t="shared" si="28"/>
        <v>2</v>
      </c>
      <c r="AC32" s="35">
        <f t="shared" si="27"/>
        <v>0</v>
      </c>
      <c r="AD32" s="35">
        <f t="shared" si="14"/>
        <v>0</v>
      </c>
      <c r="AE32" s="35">
        <v>5</v>
      </c>
      <c r="AF32" s="35">
        <f t="shared" si="15"/>
        <v>0</v>
      </c>
      <c r="AG32" s="35">
        <f t="shared" si="16"/>
        <v>0</v>
      </c>
      <c r="AH32" s="35">
        <f t="shared" si="17"/>
        <v>1.86</v>
      </c>
      <c r="AI32" s="35">
        <f t="shared" si="18"/>
        <v>5</v>
      </c>
      <c r="AJ32" s="35">
        <f t="shared" si="19"/>
        <v>1.86</v>
      </c>
      <c r="AK32" s="35">
        <f t="shared" si="20"/>
        <v>0</v>
      </c>
      <c r="AL32" s="35">
        <f t="shared" si="21"/>
        <v>0</v>
      </c>
      <c r="AM32" s="35">
        <f t="shared" si="29"/>
        <v>60</v>
      </c>
      <c r="AN32" s="35">
        <f t="shared" si="30"/>
        <v>30</v>
      </c>
      <c r="AO32" s="35">
        <f t="shared" si="22"/>
        <v>0</v>
      </c>
      <c r="AP32" s="35">
        <f t="shared" si="23"/>
        <v>0</v>
      </c>
    </row>
    <row r="33" spans="1:42" ht="18" customHeight="1" x14ac:dyDescent="0.3">
      <c r="A33" s="52"/>
      <c r="C33" s="53"/>
      <c r="D33" s="54"/>
      <c r="E33" s="55"/>
      <c r="F33" s="56"/>
      <c r="G33" s="55"/>
      <c r="I33" s="57">
        <f t="shared" si="0"/>
        <v>0</v>
      </c>
      <c r="J33" s="58">
        <f t="shared" si="1"/>
        <v>0</v>
      </c>
      <c r="K33" s="59">
        <f t="shared" si="2"/>
        <v>0</v>
      </c>
      <c r="L33" s="58">
        <f t="shared" si="3"/>
        <v>0</v>
      </c>
      <c r="M33" s="59">
        <f t="shared" si="4"/>
        <v>0</v>
      </c>
      <c r="N33" s="58">
        <f t="shared" si="24"/>
        <v>0</v>
      </c>
      <c r="O33" s="59">
        <f t="shared" si="5"/>
        <v>0</v>
      </c>
      <c r="Q33" s="36">
        <f t="shared" si="6"/>
        <v>0</v>
      </c>
      <c r="R33" s="36">
        <f t="shared" si="7"/>
        <v>0</v>
      </c>
      <c r="S33" s="36"/>
      <c r="T33" s="35">
        <f t="shared" si="8"/>
        <v>85</v>
      </c>
      <c r="U33" s="35" t="str">
        <f t="shared" si="25"/>
        <v>85</v>
      </c>
      <c r="V33" s="35">
        <f t="shared" si="26"/>
        <v>0</v>
      </c>
      <c r="W33" s="35">
        <f t="shared" si="9"/>
        <v>1.85</v>
      </c>
      <c r="X33" s="35">
        <f t="shared" si="10"/>
        <v>0</v>
      </c>
      <c r="Y33" s="35">
        <f t="shared" si="11"/>
        <v>6</v>
      </c>
      <c r="Z33" s="35">
        <f t="shared" si="12"/>
        <v>1.85</v>
      </c>
      <c r="AA33" s="35">
        <f t="shared" si="13"/>
        <v>0</v>
      </c>
      <c r="AB33" s="35">
        <f t="shared" si="28"/>
        <v>2</v>
      </c>
      <c r="AC33" s="35">
        <f t="shared" si="27"/>
        <v>0</v>
      </c>
      <c r="AD33" s="35">
        <f t="shared" si="14"/>
        <v>0</v>
      </c>
      <c r="AE33" s="35">
        <v>6</v>
      </c>
      <c r="AF33" s="35">
        <f t="shared" si="15"/>
        <v>0</v>
      </c>
      <c r="AG33" s="35">
        <f t="shared" si="16"/>
        <v>0</v>
      </c>
      <c r="AH33" s="35">
        <f t="shared" si="17"/>
        <v>1.85</v>
      </c>
      <c r="AI33" s="35">
        <f t="shared" si="18"/>
        <v>6</v>
      </c>
      <c r="AJ33" s="35">
        <f t="shared" si="19"/>
        <v>1.85</v>
      </c>
      <c r="AK33" s="35">
        <f t="shared" si="20"/>
        <v>0</v>
      </c>
      <c r="AL33" s="35">
        <f t="shared" si="21"/>
        <v>0</v>
      </c>
      <c r="AM33" s="35">
        <f t="shared" si="29"/>
        <v>60</v>
      </c>
      <c r="AN33" s="35">
        <f t="shared" si="30"/>
        <v>30</v>
      </c>
      <c r="AO33" s="35">
        <f t="shared" si="22"/>
        <v>0</v>
      </c>
      <c r="AP33" s="35">
        <f t="shared" si="23"/>
        <v>0</v>
      </c>
    </row>
    <row r="34" spans="1:42" ht="18" customHeight="1" x14ac:dyDescent="0.3">
      <c r="A34" s="52"/>
      <c r="C34" s="53"/>
      <c r="D34" s="54"/>
      <c r="E34" s="55"/>
      <c r="F34" s="56"/>
      <c r="G34" s="55"/>
      <c r="I34" s="57">
        <f t="shared" si="0"/>
        <v>0</v>
      </c>
      <c r="J34" s="58">
        <f t="shared" si="1"/>
        <v>0</v>
      </c>
      <c r="K34" s="59">
        <f t="shared" si="2"/>
        <v>0</v>
      </c>
      <c r="L34" s="58">
        <f t="shared" si="3"/>
        <v>0</v>
      </c>
      <c r="M34" s="59">
        <f t="shared" si="4"/>
        <v>0</v>
      </c>
      <c r="N34" s="58">
        <f t="shared" si="24"/>
        <v>0</v>
      </c>
      <c r="O34" s="59">
        <f t="shared" si="5"/>
        <v>0</v>
      </c>
      <c r="Q34" s="36">
        <f t="shared" si="6"/>
        <v>0</v>
      </c>
      <c r="R34" s="36">
        <f t="shared" si="7"/>
        <v>0</v>
      </c>
      <c r="S34" s="36"/>
      <c r="T34" s="35">
        <f t="shared" si="8"/>
        <v>84</v>
      </c>
      <c r="U34" s="35" t="str">
        <f t="shared" si="25"/>
        <v>84</v>
      </c>
      <c r="V34" s="35">
        <f t="shared" si="26"/>
        <v>0</v>
      </c>
      <c r="W34" s="35">
        <f t="shared" si="9"/>
        <v>1.84</v>
      </c>
      <c r="X34" s="35">
        <f t="shared" si="10"/>
        <v>0</v>
      </c>
      <c r="Y34" s="35">
        <f t="shared" si="11"/>
        <v>7</v>
      </c>
      <c r="Z34" s="35">
        <f t="shared" si="12"/>
        <v>1.84</v>
      </c>
      <c r="AA34" s="35">
        <f t="shared" si="13"/>
        <v>0</v>
      </c>
      <c r="AB34" s="35">
        <f t="shared" si="28"/>
        <v>2</v>
      </c>
      <c r="AC34" s="35">
        <f t="shared" si="27"/>
        <v>0</v>
      </c>
      <c r="AD34" s="35">
        <f t="shared" si="14"/>
        <v>0</v>
      </c>
      <c r="AE34" s="35">
        <v>7</v>
      </c>
      <c r="AF34" s="35">
        <f t="shared" si="15"/>
        <v>0</v>
      </c>
      <c r="AG34" s="35">
        <f t="shared" si="16"/>
        <v>0</v>
      </c>
      <c r="AH34" s="35">
        <f t="shared" si="17"/>
        <v>1.84</v>
      </c>
      <c r="AI34" s="35">
        <f t="shared" si="18"/>
        <v>7</v>
      </c>
      <c r="AJ34" s="35">
        <f t="shared" si="19"/>
        <v>1.84</v>
      </c>
      <c r="AK34" s="35">
        <f t="shared" si="20"/>
        <v>0</v>
      </c>
      <c r="AL34" s="35">
        <f t="shared" si="21"/>
        <v>0</v>
      </c>
      <c r="AM34" s="35">
        <f t="shared" si="29"/>
        <v>60</v>
      </c>
      <c r="AN34" s="35">
        <f t="shared" si="30"/>
        <v>30</v>
      </c>
      <c r="AO34" s="35">
        <f t="shared" si="22"/>
        <v>0</v>
      </c>
      <c r="AP34" s="35">
        <f t="shared" si="23"/>
        <v>0</v>
      </c>
    </row>
    <row r="35" spans="1:42" ht="18" customHeight="1" x14ac:dyDescent="0.3">
      <c r="A35" s="52"/>
      <c r="C35" s="53"/>
      <c r="D35" s="54"/>
      <c r="E35" s="55"/>
      <c r="F35" s="56"/>
      <c r="G35" s="55"/>
      <c r="I35" s="57">
        <f t="shared" si="0"/>
        <v>0</v>
      </c>
      <c r="J35" s="58">
        <f t="shared" si="1"/>
        <v>0</v>
      </c>
      <c r="K35" s="59">
        <f t="shared" si="2"/>
        <v>0</v>
      </c>
      <c r="L35" s="58">
        <f t="shared" si="3"/>
        <v>0</v>
      </c>
      <c r="M35" s="59">
        <f t="shared" si="4"/>
        <v>0</v>
      </c>
      <c r="N35" s="58">
        <f t="shared" si="24"/>
        <v>0</v>
      </c>
      <c r="O35" s="59">
        <f t="shared" si="5"/>
        <v>0</v>
      </c>
      <c r="Q35" s="36">
        <f t="shared" si="6"/>
        <v>0</v>
      </c>
      <c r="R35" s="36">
        <f t="shared" si="7"/>
        <v>0</v>
      </c>
      <c r="S35" s="36"/>
      <c r="T35" s="35">
        <f t="shared" si="8"/>
        <v>83</v>
      </c>
      <c r="U35" s="35" t="str">
        <f t="shared" si="25"/>
        <v>83</v>
      </c>
      <c r="V35" s="35">
        <f t="shared" si="26"/>
        <v>0</v>
      </c>
      <c r="W35" s="35">
        <f t="shared" si="9"/>
        <v>1.83</v>
      </c>
      <c r="X35" s="35">
        <f t="shared" si="10"/>
        <v>0</v>
      </c>
      <c r="Y35" s="35">
        <f t="shared" si="11"/>
        <v>8</v>
      </c>
      <c r="Z35" s="35">
        <f t="shared" si="12"/>
        <v>1.83</v>
      </c>
      <c r="AA35" s="35">
        <f t="shared" si="13"/>
        <v>0</v>
      </c>
      <c r="AB35" s="35">
        <f t="shared" si="28"/>
        <v>2</v>
      </c>
      <c r="AC35" s="35">
        <f t="shared" si="27"/>
        <v>0</v>
      </c>
      <c r="AD35" s="35">
        <f t="shared" si="14"/>
        <v>0</v>
      </c>
      <c r="AE35" s="35">
        <v>8</v>
      </c>
      <c r="AF35" s="35">
        <f t="shared" si="15"/>
        <v>0</v>
      </c>
      <c r="AG35" s="35">
        <f t="shared" si="16"/>
        <v>0</v>
      </c>
      <c r="AH35" s="35">
        <f t="shared" si="17"/>
        <v>1.83</v>
      </c>
      <c r="AI35" s="35">
        <f t="shared" si="18"/>
        <v>8</v>
      </c>
      <c r="AJ35" s="35">
        <f t="shared" si="19"/>
        <v>1.83</v>
      </c>
      <c r="AK35" s="35">
        <f t="shared" si="20"/>
        <v>0</v>
      </c>
      <c r="AL35" s="35">
        <f t="shared" si="21"/>
        <v>0</v>
      </c>
      <c r="AM35" s="35">
        <f t="shared" si="29"/>
        <v>60</v>
      </c>
      <c r="AN35" s="35">
        <f t="shared" si="30"/>
        <v>30</v>
      </c>
      <c r="AO35" s="35">
        <f t="shared" si="22"/>
        <v>0</v>
      </c>
      <c r="AP35" s="35">
        <f t="shared" si="23"/>
        <v>0</v>
      </c>
    </row>
    <row r="36" spans="1:42" ht="18" customHeight="1" x14ac:dyDescent="0.3">
      <c r="A36" s="52"/>
      <c r="C36" s="53"/>
      <c r="D36" s="54"/>
      <c r="E36" s="55"/>
      <c r="F36" s="56"/>
      <c r="G36" s="55"/>
      <c r="I36" s="57">
        <f t="shared" si="0"/>
        <v>0</v>
      </c>
      <c r="J36" s="58">
        <f t="shared" si="1"/>
        <v>0</v>
      </c>
      <c r="K36" s="59">
        <f t="shared" si="2"/>
        <v>0</v>
      </c>
      <c r="L36" s="58">
        <f t="shared" si="3"/>
        <v>0</v>
      </c>
      <c r="M36" s="59">
        <f t="shared" si="4"/>
        <v>0</v>
      </c>
      <c r="N36" s="58">
        <f t="shared" si="24"/>
        <v>0</v>
      </c>
      <c r="O36" s="59">
        <f t="shared" si="5"/>
        <v>0</v>
      </c>
      <c r="Q36" s="36">
        <f t="shared" si="6"/>
        <v>0</v>
      </c>
      <c r="R36" s="36">
        <f t="shared" si="7"/>
        <v>0</v>
      </c>
      <c r="S36" s="36"/>
      <c r="T36" s="35">
        <f t="shared" si="8"/>
        <v>82</v>
      </c>
      <c r="U36" s="35" t="str">
        <f t="shared" si="25"/>
        <v>82</v>
      </c>
      <c r="V36" s="35">
        <f t="shared" si="26"/>
        <v>0</v>
      </c>
      <c r="W36" s="35">
        <f t="shared" si="9"/>
        <v>1.82</v>
      </c>
      <c r="X36" s="35">
        <f t="shared" si="10"/>
        <v>0</v>
      </c>
      <c r="Y36" s="35">
        <f t="shared" si="11"/>
        <v>9</v>
      </c>
      <c r="Z36" s="35">
        <f t="shared" si="12"/>
        <v>1.82</v>
      </c>
      <c r="AA36" s="35">
        <f t="shared" si="13"/>
        <v>0</v>
      </c>
      <c r="AB36" s="35">
        <f t="shared" si="28"/>
        <v>2</v>
      </c>
      <c r="AC36" s="35">
        <f t="shared" si="27"/>
        <v>0</v>
      </c>
      <c r="AD36" s="35">
        <f t="shared" si="14"/>
        <v>0</v>
      </c>
      <c r="AE36" s="35">
        <v>9</v>
      </c>
      <c r="AF36" s="35">
        <f t="shared" si="15"/>
        <v>0</v>
      </c>
      <c r="AG36" s="35">
        <f t="shared" si="16"/>
        <v>0</v>
      </c>
      <c r="AH36" s="35">
        <f t="shared" si="17"/>
        <v>1.82</v>
      </c>
      <c r="AI36" s="35">
        <f t="shared" si="18"/>
        <v>9</v>
      </c>
      <c r="AJ36" s="35">
        <f t="shared" si="19"/>
        <v>1.82</v>
      </c>
      <c r="AK36" s="35">
        <f t="shared" si="20"/>
        <v>0</v>
      </c>
      <c r="AL36" s="35">
        <f t="shared" si="21"/>
        <v>0</v>
      </c>
      <c r="AM36" s="35">
        <f t="shared" si="29"/>
        <v>60</v>
      </c>
      <c r="AN36" s="35">
        <f t="shared" si="30"/>
        <v>30</v>
      </c>
      <c r="AO36" s="35">
        <f t="shared" si="22"/>
        <v>0</v>
      </c>
      <c r="AP36" s="35">
        <f t="shared" si="23"/>
        <v>0</v>
      </c>
    </row>
    <row r="37" spans="1:42" ht="18" customHeight="1" x14ac:dyDescent="0.3">
      <c r="A37" s="52"/>
      <c r="C37" s="53"/>
      <c r="D37" s="54"/>
      <c r="E37" s="55"/>
      <c r="F37" s="56"/>
      <c r="G37" s="55"/>
      <c r="I37" s="57">
        <f t="shared" si="0"/>
        <v>0</v>
      </c>
      <c r="J37" s="58">
        <f t="shared" si="1"/>
        <v>0</v>
      </c>
      <c r="K37" s="59">
        <f t="shared" si="2"/>
        <v>0</v>
      </c>
      <c r="L37" s="58">
        <f t="shared" si="3"/>
        <v>0</v>
      </c>
      <c r="M37" s="59">
        <f t="shared" si="4"/>
        <v>0</v>
      </c>
      <c r="N37" s="58">
        <f t="shared" si="24"/>
        <v>0</v>
      </c>
      <c r="O37" s="59">
        <f t="shared" si="5"/>
        <v>0</v>
      </c>
      <c r="Q37" s="36">
        <f t="shared" si="6"/>
        <v>0</v>
      </c>
      <c r="R37" s="36">
        <f t="shared" si="7"/>
        <v>0</v>
      </c>
      <c r="S37" s="36"/>
      <c r="T37" s="35">
        <f t="shared" si="8"/>
        <v>81</v>
      </c>
      <c r="U37" s="35" t="str">
        <f t="shared" si="25"/>
        <v>81</v>
      </c>
      <c r="V37" s="35">
        <f t="shared" si="26"/>
        <v>0</v>
      </c>
      <c r="W37" s="35">
        <f t="shared" si="9"/>
        <v>1.81</v>
      </c>
      <c r="X37" s="35">
        <f t="shared" si="10"/>
        <v>0</v>
      </c>
      <c r="Y37" s="35">
        <f t="shared" si="11"/>
        <v>10</v>
      </c>
      <c r="Z37" s="35">
        <f t="shared" si="12"/>
        <v>1.81</v>
      </c>
      <c r="AA37" s="35">
        <f t="shared" si="13"/>
        <v>0</v>
      </c>
      <c r="AB37" s="35">
        <f t="shared" si="28"/>
        <v>2</v>
      </c>
      <c r="AC37" s="35">
        <f t="shared" si="27"/>
        <v>0</v>
      </c>
      <c r="AD37" s="35">
        <f t="shared" si="14"/>
        <v>0</v>
      </c>
      <c r="AE37" s="35">
        <v>10</v>
      </c>
      <c r="AF37" s="35">
        <f t="shared" si="15"/>
        <v>0</v>
      </c>
      <c r="AG37" s="35">
        <f t="shared" si="16"/>
        <v>0</v>
      </c>
      <c r="AH37" s="35">
        <f t="shared" si="17"/>
        <v>1.81</v>
      </c>
      <c r="AI37" s="35">
        <f t="shared" si="18"/>
        <v>10</v>
      </c>
      <c r="AJ37" s="35">
        <f t="shared" si="19"/>
        <v>1.81</v>
      </c>
      <c r="AK37" s="35">
        <f t="shared" si="20"/>
        <v>0</v>
      </c>
      <c r="AL37" s="35">
        <f t="shared" si="21"/>
        <v>0</v>
      </c>
      <c r="AM37" s="35">
        <f t="shared" si="29"/>
        <v>60</v>
      </c>
      <c r="AN37" s="35">
        <f t="shared" si="30"/>
        <v>30</v>
      </c>
      <c r="AO37" s="35">
        <f t="shared" si="22"/>
        <v>0</v>
      </c>
      <c r="AP37" s="35">
        <f t="shared" si="23"/>
        <v>0</v>
      </c>
    </row>
    <row r="38" spans="1:42" ht="18" customHeight="1" x14ac:dyDescent="0.3">
      <c r="A38" s="52"/>
      <c r="C38" s="53"/>
      <c r="D38" s="54"/>
      <c r="E38" s="55"/>
      <c r="F38" s="56"/>
      <c r="G38" s="55"/>
      <c r="I38" s="57">
        <f t="shared" si="0"/>
        <v>0</v>
      </c>
      <c r="J38" s="58">
        <f t="shared" si="1"/>
        <v>0</v>
      </c>
      <c r="K38" s="59">
        <f t="shared" si="2"/>
        <v>0</v>
      </c>
      <c r="L38" s="58">
        <f t="shared" si="3"/>
        <v>0</v>
      </c>
      <c r="M38" s="59">
        <f t="shared" si="4"/>
        <v>0</v>
      </c>
      <c r="N38" s="58">
        <f t="shared" si="24"/>
        <v>0</v>
      </c>
      <c r="O38" s="59">
        <f t="shared" si="5"/>
        <v>0</v>
      </c>
      <c r="Q38" s="36">
        <f t="shared" si="6"/>
        <v>0</v>
      </c>
      <c r="R38" s="36">
        <f t="shared" si="7"/>
        <v>0</v>
      </c>
      <c r="S38" s="36"/>
      <c r="T38" s="35">
        <f t="shared" si="8"/>
        <v>80</v>
      </c>
      <c r="U38" s="35" t="str">
        <f t="shared" si="25"/>
        <v>80</v>
      </c>
      <c r="V38" s="35">
        <f t="shared" si="26"/>
        <v>0</v>
      </c>
      <c r="W38" s="35">
        <f t="shared" si="9"/>
        <v>1.8</v>
      </c>
      <c r="X38" s="35">
        <f t="shared" si="10"/>
        <v>0</v>
      </c>
      <c r="Y38" s="35">
        <f t="shared" si="11"/>
        <v>11</v>
      </c>
      <c r="Z38" s="35">
        <f t="shared" si="12"/>
        <v>1.8</v>
      </c>
      <c r="AA38" s="35">
        <f t="shared" si="13"/>
        <v>0</v>
      </c>
      <c r="AB38" s="35">
        <f t="shared" si="28"/>
        <v>2</v>
      </c>
      <c r="AC38" s="35">
        <f t="shared" si="27"/>
        <v>0</v>
      </c>
      <c r="AD38" s="35">
        <f t="shared" si="14"/>
        <v>0</v>
      </c>
      <c r="AE38" s="35">
        <v>11</v>
      </c>
      <c r="AF38" s="35">
        <f t="shared" si="15"/>
        <v>0</v>
      </c>
      <c r="AG38" s="35">
        <f t="shared" si="16"/>
        <v>0</v>
      </c>
      <c r="AH38" s="35">
        <f t="shared" si="17"/>
        <v>1.8</v>
      </c>
      <c r="AI38" s="35">
        <f t="shared" si="18"/>
        <v>11</v>
      </c>
      <c r="AJ38" s="35">
        <f t="shared" si="19"/>
        <v>1.8</v>
      </c>
      <c r="AK38" s="35">
        <f t="shared" si="20"/>
        <v>0</v>
      </c>
      <c r="AL38" s="35">
        <f t="shared" si="21"/>
        <v>0</v>
      </c>
      <c r="AM38" s="35">
        <f t="shared" si="29"/>
        <v>60</v>
      </c>
      <c r="AN38" s="35">
        <f t="shared" si="30"/>
        <v>30</v>
      </c>
      <c r="AO38" s="35">
        <f t="shared" si="22"/>
        <v>0</v>
      </c>
      <c r="AP38" s="35">
        <f t="shared" si="23"/>
        <v>0</v>
      </c>
    </row>
    <row r="39" spans="1:42" ht="18" customHeight="1" x14ac:dyDescent="0.3">
      <c r="A39" s="52"/>
      <c r="C39" s="53"/>
      <c r="D39" s="54"/>
      <c r="E39" s="55"/>
      <c r="F39" s="56"/>
      <c r="G39" s="55"/>
      <c r="I39" s="57">
        <f t="shared" si="0"/>
        <v>0</v>
      </c>
      <c r="J39" s="58">
        <f t="shared" si="1"/>
        <v>0</v>
      </c>
      <c r="K39" s="59">
        <f t="shared" si="2"/>
        <v>0</v>
      </c>
      <c r="L39" s="58">
        <f t="shared" si="3"/>
        <v>0</v>
      </c>
      <c r="M39" s="59">
        <f t="shared" si="4"/>
        <v>0</v>
      </c>
      <c r="N39" s="58">
        <f t="shared" si="24"/>
        <v>0</v>
      </c>
      <c r="O39" s="59">
        <f t="shared" si="5"/>
        <v>0</v>
      </c>
      <c r="Q39" s="36">
        <f t="shared" si="6"/>
        <v>0</v>
      </c>
      <c r="R39" s="36">
        <f t="shared" si="7"/>
        <v>0</v>
      </c>
      <c r="S39" s="36"/>
      <c r="T39" s="35">
        <f t="shared" si="8"/>
        <v>79</v>
      </c>
      <c r="U39" s="35" t="str">
        <f t="shared" si="25"/>
        <v>79</v>
      </c>
      <c r="V39" s="35">
        <f t="shared" si="26"/>
        <v>0</v>
      </c>
      <c r="W39" s="35">
        <f t="shared" si="9"/>
        <v>1.79</v>
      </c>
      <c r="X39" s="35">
        <f t="shared" si="10"/>
        <v>0</v>
      </c>
      <c r="Y39" s="35">
        <f t="shared" si="11"/>
        <v>12</v>
      </c>
      <c r="Z39" s="35">
        <f t="shared" si="12"/>
        <v>1.79</v>
      </c>
      <c r="AA39" s="35">
        <f t="shared" si="13"/>
        <v>0</v>
      </c>
      <c r="AB39" s="35">
        <f t="shared" si="28"/>
        <v>2</v>
      </c>
      <c r="AC39" s="35">
        <f t="shared" si="27"/>
        <v>0</v>
      </c>
      <c r="AD39" s="35">
        <f t="shared" si="14"/>
        <v>0</v>
      </c>
      <c r="AE39" s="35">
        <v>12</v>
      </c>
      <c r="AF39" s="35">
        <f t="shared" si="15"/>
        <v>0</v>
      </c>
      <c r="AG39" s="35">
        <f t="shared" si="16"/>
        <v>0</v>
      </c>
      <c r="AH39" s="35">
        <f t="shared" si="17"/>
        <v>1.79</v>
      </c>
      <c r="AI39" s="35">
        <f t="shared" si="18"/>
        <v>12</v>
      </c>
      <c r="AJ39" s="35">
        <f t="shared" si="19"/>
        <v>1.79</v>
      </c>
      <c r="AK39" s="35">
        <f t="shared" si="20"/>
        <v>0</v>
      </c>
      <c r="AL39" s="35">
        <f t="shared" si="21"/>
        <v>0</v>
      </c>
      <c r="AM39" s="35">
        <f t="shared" si="29"/>
        <v>60</v>
      </c>
      <c r="AN39" s="35">
        <f t="shared" si="30"/>
        <v>30</v>
      </c>
      <c r="AO39" s="35">
        <f t="shared" si="22"/>
        <v>0</v>
      </c>
      <c r="AP39" s="35">
        <f t="shared" si="23"/>
        <v>0</v>
      </c>
    </row>
    <row r="40" spans="1:42" ht="18" customHeight="1" x14ac:dyDescent="0.3">
      <c r="A40" s="52"/>
      <c r="C40" s="53"/>
      <c r="D40" s="54"/>
      <c r="E40" s="55"/>
      <c r="F40" s="56"/>
      <c r="G40" s="55"/>
      <c r="I40" s="57">
        <f t="shared" si="0"/>
        <v>0</v>
      </c>
      <c r="J40" s="58">
        <f t="shared" si="1"/>
        <v>0</v>
      </c>
      <c r="K40" s="59">
        <f t="shared" si="2"/>
        <v>0</v>
      </c>
      <c r="L40" s="58">
        <f t="shared" si="3"/>
        <v>0</v>
      </c>
      <c r="M40" s="59">
        <f t="shared" si="4"/>
        <v>0</v>
      </c>
      <c r="N40" s="58">
        <f t="shared" si="24"/>
        <v>0</v>
      </c>
      <c r="O40" s="59">
        <f t="shared" si="5"/>
        <v>0</v>
      </c>
      <c r="Q40" s="36">
        <f t="shared" si="6"/>
        <v>0</v>
      </c>
      <c r="R40" s="36">
        <f t="shared" si="7"/>
        <v>0</v>
      </c>
      <c r="S40" s="36"/>
      <c r="T40" s="35">
        <f t="shared" si="8"/>
        <v>78</v>
      </c>
      <c r="U40" s="35" t="str">
        <f t="shared" si="25"/>
        <v>78</v>
      </c>
      <c r="V40" s="35">
        <f t="shared" si="26"/>
        <v>0</v>
      </c>
      <c r="W40" s="35">
        <f t="shared" si="9"/>
        <v>1.78</v>
      </c>
      <c r="X40" s="35">
        <f t="shared" si="10"/>
        <v>0</v>
      </c>
      <c r="Y40" s="35">
        <f t="shared" si="11"/>
        <v>13</v>
      </c>
      <c r="Z40" s="35">
        <f t="shared" si="12"/>
        <v>1.78</v>
      </c>
      <c r="AA40" s="35">
        <f t="shared" si="13"/>
        <v>0</v>
      </c>
      <c r="AB40" s="35">
        <f t="shared" si="28"/>
        <v>2</v>
      </c>
      <c r="AC40" s="35">
        <f t="shared" si="27"/>
        <v>0</v>
      </c>
      <c r="AD40" s="35">
        <f t="shared" si="14"/>
        <v>0</v>
      </c>
      <c r="AE40" s="35">
        <v>13</v>
      </c>
      <c r="AF40" s="35">
        <f t="shared" si="15"/>
        <v>0</v>
      </c>
      <c r="AG40" s="35">
        <f t="shared" si="16"/>
        <v>0</v>
      </c>
      <c r="AH40" s="35">
        <f t="shared" si="17"/>
        <v>1.78</v>
      </c>
      <c r="AI40" s="35">
        <f t="shared" si="18"/>
        <v>13</v>
      </c>
      <c r="AJ40" s="35">
        <f t="shared" si="19"/>
        <v>1.78</v>
      </c>
      <c r="AK40" s="35">
        <f t="shared" si="20"/>
        <v>0</v>
      </c>
      <c r="AL40" s="35">
        <f t="shared" si="21"/>
        <v>0</v>
      </c>
      <c r="AM40" s="35">
        <f t="shared" si="29"/>
        <v>60</v>
      </c>
      <c r="AN40" s="35">
        <f t="shared" si="30"/>
        <v>30</v>
      </c>
      <c r="AO40" s="35">
        <f t="shared" si="22"/>
        <v>0</v>
      </c>
      <c r="AP40" s="35">
        <f t="shared" si="23"/>
        <v>0</v>
      </c>
    </row>
    <row r="41" spans="1:42" ht="18" customHeight="1" x14ac:dyDescent="0.3">
      <c r="A41" s="52"/>
      <c r="C41" s="53"/>
      <c r="D41" s="54"/>
      <c r="E41" s="55"/>
      <c r="F41" s="56"/>
      <c r="G41" s="55"/>
      <c r="I41" s="57">
        <f t="shared" si="0"/>
        <v>0</v>
      </c>
      <c r="J41" s="58">
        <f t="shared" si="1"/>
        <v>0</v>
      </c>
      <c r="K41" s="59">
        <f t="shared" si="2"/>
        <v>0</v>
      </c>
      <c r="L41" s="58">
        <f t="shared" si="3"/>
        <v>0</v>
      </c>
      <c r="M41" s="59">
        <f t="shared" si="4"/>
        <v>0</v>
      </c>
      <c r="N41" s="58">
        <f t="shared" si="24"/>
        <v>0</v>
      </c>
      <c r="O41" s="59">
        <f t="shared" si="5"/>
        <v>0</v>
      </c>
      <c r="Q41" s="36">
        <f t="shared" si="6"/>
        <v>0</v>
      </c>
      <c r="R41" s="36">
        <f t="shared" si="7"/>
        <v>0</v>
      </c>
      <c r="S41" s="36"/>
      <c r="T41" s="35">
        <f t="shared" si="8"/>
        <v>77</v>
      </c>
      <c r="U41" s="35" t="str">
        <f t="shared" si="25"/>
        <v>77</v>
      </c>
      <c r="V41" s="35">
        <f t="shared" si="26"/>
        <v>0</v>
      </c>
      <c r="W41" s="35">
        <f t="shared" si="9"/>
        <v>1.77</v>
      </c>
      <c r="X41" s="35">
        <f t="shared" si="10"/>
        <v>0</v>
      </c>
      <c r="Y41" s="35">
        <f t="shared" si="11"/>
        <v>14</v>
      </c>
      <c r="Z41" s="35">
        <f t="shared" si="12"/>
        <v>1.77</v>
      </c>
      <c r="AA41" s="35">
        <f t="shared" si="13"/>
        <v>0</v>
      </c>
      <c r="AB41" s="35">
        <f t="shared" si="28"/>
        <v>2</v>
      </c>
      <c r="AC41" s="35">
        <f t="shared" si="27"/>
        <v>0</v>
      </c>
      <c r="AD41" s="35">
        <f t="shared" si="14"/>
        <v>0</v>
      </c>
      <c r="AE41" s="35">
        <v>14</v>
      </c>
      <c r="AF41" s="35">
        <f t="shared" si="15"/>
        <v>0</v>
      </c>
      <c r="AG41" s="35">
        <f t="shared" si="16"/>
        <v>0</v>
      </c>
      <c r="AH41" s="35">
        <f t="shared" si="17"/>
        <v>1.77</v>
      </c>
      <c r="AI41" s="35">
        <f t="shared" si="18"/>
        <v>14</v>
      </c>
      <c r="AJ41" s="35">
        <f t="shared" si="19"/>
        <v>1.77</v>
      </c>
      <c r="AK41" s="35">
        <f t="shared" si="20"/>
        <v>0</v>
      </c>
      <c r="AL41" s="35">
        <f t="shared" si="21"/>
        <v>0</v>
      </c>
      <c r="AM41" s="35">
        <f t="shared" si="29"/>
        <v>60</v>
      </c>
      <c r="AN41" s="35">
        <f t="shared" si="30"/>
        <v>30</v>
      </c>
      <c r="AO41" s="35">
        <f t="shared" si="22"/>
        <v>0</v>
      </c>
      <c r="AP41" s="35">
        <f t="shared" si="23"/>
        <v>0</v>
      </c>
    </row>
    <row r="42" spans="1:42" ht="18" customHeight="1" x14ac:dyDescent="0.3">
      <c r="A42" s="52"/>
      <c r="C42" s="53"/>
      <c r="D42" s="54"/>
      <c r="E42" s="55"/>
      <c r="F42" s="56"/>
      <c r="G42" s="55"/>
      <c r="I42" s="57">
        <f t="shared" si="0"/>
        <v>0</v>
      </c>
      <c r="J42" s="58">
        <f t="shared" si="1"/>
        <v>0</v>
      </c>
      <c r="K42" s="59">
        <f t="shared" si="2"/>
        <v>0</v>
      </c>
      <c r="L42" s="58">
        <f t="shared" si="3"/>
        <v>0</v>
      </c>
      <c r="M42" s="59">
        <f t="shared" si="4"/>
        <v>0</v>
      </c>
      <c r="N42" s="58">
        <f t="shared" si="24"/>
        <v>0</v>
      </c>
      <c r="O42" s="59">
        <f t="shared" si="5"/>
        <v>0</v>
      </c>
      <c r="Q42" s="36">
        <f t="shared" si="6"/>
        <v>0</v>
      </c>
      <c r="R42" s="36">
        <f t="shared" si="7"/>
        <v>0</v>
      </c>
      <c r="S42" s="36"/>
      <c r="T42" s="35">
        <f t="shared" si="8"/>
        <v>76</v>
      </c>
      <c r="U42" s="35" t="str">
        <f t="shared" si="25"/>
        <v>76</v>
      </c>
      <c r="V42" s="35">
        <f t="shared" si="26"/>
        <v>0</v>
      </c>
      <c r="W42" s="35">
        <f t="shared" si="9"/>
        <v>1.76</v>
      </c>
      <c r="X42" s="35">
        <f t="shared" si="10"/>
        <v>0</v>
      </c>
      <c r="Y42" s="35">
        <f t="shared" si="11"/>
        <v>15</v>
      </c>
      <c r="Z42" s="35">
        <f t="shared" si="12"/>
        <v>1.76</v>
      </c>
      <c r="AA42" s="35">
        <f t="shared" si="13"/>
        <v>0</v>
      </c>
      <c r="AB42" s="35">
        <f t="shared" si="28"/>
        <v>2</v>
      </c>
      <c r="AC42" s="35">
        <f t="shared" si="27"/>
        <v>0</v>
      </c>
      <c r="AD42" s="35">
        <f t="shared" si="14"/>
        <v>0</v>
      </c>
      <c r="AE42" s="35">
        <v>15</v>
      </c>
      <c r="AF42" s="35">
        <f t="shared" si="15"/>
        <v>0</v>
      </c>
      <c r="AG42" s="35">
        <f t="shared" si="16"/>
        <v>0</v>
      </c>
      <c r="AH42" s="35">
        <f t="shared" si="17"/>
        <v>1.76</v>
      </c>
      <c r="AI42" s="35">
        <f t="shared" si="18"/>
        <v>15</v>
      </c>
      <c r="AJ42" s="35">
        <f t="shared" si="19"/>
        <v>1.76</v>
      </c>
      <c r="AK42" s="35">
        <f t="shared" si="20"/>
        <v>0</v>
      </c>
      <c r="AL42" s="35">
        <f t="shared" si="21"/>
        <v>0</v>
      </c>
      <c r="AM42" s="35">
        <f t="shared" si="29"/>
        <v>60</v>
      </c>
      <c r="AN42" s="35">
        <f t="shared" si="30"/>
        <v>30</v>
      </c>
      <c r="AO42" s="35">
        <f t="shared" si="22"/>
        <v>0</v>
      </c>
      <c r="AP42" s="35">
        <f t="shared" si="23"/>
        <v>0</v>
      </c>
    </row>
    <row r="43" spans="1:42" ht="18" customHeight="1" x14ac:dyDescent="0.3">
      <c r="A43" s="52"/>
      <c r="C43" s="53"/>
      <c r="D43" s="54"/>
      <c r="E43" s="55"/>
      <c r="F43" s="56"/>
      <c r="G43" s="55"/>
      <c r="I43" s="57">
        <f t="shared" si="0"/>
        <v>0</v>
      </c>
      <c r="J43" s="58">
        <f t="shared" si="1"/>
        <v>0</v>
      </c>
      <c r="K43" s="59">
        <f t="shared" si="2"/>
        <v>0</v>
      </c>
      <c r="L43" s="58">
        <f t="shared" si="3"/>
        <v>0</v>
      </c>
      <c r="M43" s="59">
        <f t="shared" si="4"/>
        <v>0</v>
      </c>
      <c r="N43" s="58">
        <f t="shared" si="24"/>
        <v>0</v>
      </c>
      <c r="O43" s="59">
        <f t="shared" si="5"/>
        <v>0</v>
      </c>
      <c r="Q43" s="36">
        <f t="shared" si="6"/>
        <v>0</v>
      </c>
      <c r="R43" s="36">
        <f t="shared" si="7"/>
        <v>0</v>
      </c>
      <c r="S43" s="36"/>
      <c r="T43" s="35">
        <f t="shared" si="8"/>
        <v>75</v>
      </c>
      <c r="U43" s="35" t="str">
        <f t="shared" si="25"/>
        <v>75</v>
      </c>
      <c r="V43" s="35">
        <f t="shared" si="26"/>
        <v>0</v>
      </c>
      <c r="W43" s="35">
        <f t="shared" si="9"/>
        <v>1.75</v>
      </c>
      <c r="X43" s="35">
        <f t="shared" si="10"/>
        <v>0</v>
      </c>
      <c r="Y43" s="35">
        <f t="shared" si="11"/>
        <v>16</v>
      </c>
      <c r="Z43" s="35">
        <f t="shared" si="12"/>
        <v>1.75</v>
      </c>
      <c r="AA43" s="35">
        <f t="shared" si="13"/>
        <v>0</v>
      </c>
      <c r="AB43" s="35">
        <f t="shared" si="28"/>
        <v>2</v>
      </c>
      <c r="AC43" s="35">
        <f t="shared" si="27"/>
        <v>0</v>
      </c>
      <c r="AD43" s="35">
        <f t="shared" si="14"/>
        <v>0</v>
      </c>
      <c r="AE43" s="35">
        <v>16</v>
      </c>
      <c r="AF43" s="35">
        <f t="shared" si="15"/>
        <v>0</v>
      </c>
      <c r="AG43" s="35">
        <f t="shared" si="16"/>
        <v>0</v>
      </c>
      <c r="AH43" s="35">
        <f t="shared" si="17"/>
        <v>1.75</v>
      </c>
      <c r="AI43" s="35">
        <f t="shared" si="18"/>
        <v>16</v>
      </c>
      <c r="AJ43" s="35">
        <f t="shared" si="19"/>
        <v>1.75</v>
      </c>
      <c r="AK43" s="35">
        <f t="shared" si="20"/>
        <v>0</v>
      </c>
      <c r="AL43" s="35">
        <f t="shared" si="21"/>
        <v>0</v>
      </c>
      <c r="AM43" s="35">
        <f t="shared" si="29"/>
        <v>60</v>
      </c>
      <c r="AN43" s="35">
        <f t="shared" si="30"/>
        <v>30</v>
      </c>
      <c r="AO43" s="35">
        <f t="shared" si="22"/>
        <v>0</v>
      </c>
      <c r="AP43" s="35">
        <f t="shared" si="23"/>
        <v>0</v>
      </c>
    </row>
    <row r="44" spans="1:42" ht="18" customHeight="1" x14ac:dyDescent="0.3">
      <c r="A44" s="52"/>
      <c r="C44" s="53"/>
      <c r="D44" s="54"/>
      <c r="E44" s="55"/>
      <c r="F44" s="56"/>
      <c r="G44" s="55"/>
      <c r="I44" s="57">
        <f t="shared" si="0"/>
        <v>0</v>
      </c>
      <c r="J44" s="58">
        <f t="shared" si="1"/>
        <v>0</v>
      </c>
      <c r="K44" s="59">
        <f t="shared" si="2"/>
        <v>0</v>
      </c>
      <c r="L44" s="58">
        <f t="shared" si="3"/>
        <v>0</v>
      </c>
      <c r="M44" s="59">
        <f t="shared" si="4"/>
        <v>0</v>
      </c>
      <c r="N44" s="58">
        <f t="shared" si="24"/>
        <v>0</v>
      </c>
      <c r="O44" s="59">
        <f t="shared" si="5"/>
        <v>0</v>
      </c>
      <c r="Q44" s="36">
        <f t="shared" si="6"/>
        <v>0</v>
      </c>
      <c r="R44" s="36">
        <f t="shared" si="7"/>
        <v>0</v>
      </c>
      <c r="S44" s="36"/>
      <c r="T44" s="35">
        <f t="shared" si="8"/>
        <v>74</v>
      </c>
      <c r="U44" s="35" t="str">
        <f t="shared" si="25"/>
        <v>74</v>
      </c>
      <c r="V44" s="35">
        <f t="shared" si="26"/>
        <v>0</v>
      </c>
      <c r="W44" s="35">
        <f t="shared" si="9"/>
        <v>1.74</v>
      </c>
      <c r="X44" s="35">
        <f t="shared" si="10"/>
        <v>0</v>
      </c>
      <c r="Y44" s="35">
        <f t="shared" si="11"/>
        <v>17</v>
      </c>
      <c r="Z44" s="35">
        <f t="shared" si="12"/>
        <v>1.74</v>
      </c>
      <c r="AA44" s="35">
        <f t="shared" si="13"/>
        <v>0</v>
      </c>
      <c r="AB44" s="35">
        <f t="shared" si="28"/>
        <v>2</v>
      </c>
      <c r="AC44" s="35">
        <f t="shared" si="27"/>
        <v>0</v>
      </c>
      <c r="AD44" s="35">
        <f t="shared" si="14"/>
        <v>0</v>
      </c>
      <c r="AE44" s="35">
        <v>17</v>
      </c>
      <c r="AF44" s="35">
        <f t="shared" si="15"/>
        <v>0</v>
      </c>
      <c r="AG44" s="35">
        <f t="shared" si="16"/>
        <v>0</v>
      </c>
      <c r="AH44" s="35">
        <f t="shared" si="17"/>
        <v>1.74</v>
      </c>
      <c r="AI44" s="35">
        <f t="shared" si="18"/>
        <v>17</v>
      </c>
      <c r="AJ44" s="35">
        <f t="shared" si="19"/>
        <v>1.74</v>
      </c>
      <c r="AK44" s="35">
        <f t="shared" si="20"/>
        <v>0</v>
      </c>
      <c r="AL44" s="35">
        <f t="shared" si="21"/>
        <v>0</v>
      </c>
      <c r="AM44" s="35">
        <f t="shared" si="29"/>
        <v>60</v>
      </c>
      <c r="AN44" s="35">
        <f t="shared" si="30"/>
        <v>30</v>
      </c>
      <c r="AO44" s="35">
        <f t="shared" si="22"/>
        <v>0</v>
      </c>
      <c r="AP44" s="35">
        <f t="shared" si="23"/>
        <v>0</v>
      </c>
    </row>
    <row r="45" spans="1:42" ht="18" customHeight="1" x14ac:dyDescent="0.3">
      <c r="A45" s="52"/>
      <c r="C45" s="53"/>
      <c r="D45" s="54"/>
      <c r="E45" s="55"/>
      <c r="F45" s="56"/>
      <c r="G45" s="55"/>
      <c r="I45" s="57">
        <f t="shared" si="0"/>
        <v>0</v>
      </c>
      <c r="J45" s="58">
        <f t="shared" si="1"/>
        <v>0</v>
      </c>
      <c r="K45" s="59">
        <f t="shared" si="2"/>
        <v>0</v>
      </c>
      <c r="L45" s="58">
        <f t="shared" si="3"/>
        <v>0</v>
      </c>
      <c r="M45" s="59">
        <f t="shared" si="4"/>
        <v>0</v>
      </c>
      <c r="N45" s="58">
        <f t="shared" si="24"/>
        <v>0</v>
      </c>
      <c r="O45" s="59">
        <f t="shared" si="5"/>
        <v>0</v>
      </c>
      <c r="Q45" s="36">
        <f t="shared" si="6"/>
        <v>0</v>
      </c>
      <c r="R45" s="36">
        <f t="shared" si="7"/>
        <v>0</v>
      </c>
      <c r="S45" s="36"/>
      <c r="T45" s="35">
        <f t="shared" si="8"/>
        <v>73</v>
      </c>
      <c r="U45" s="35" t="str">
        <f t="shared" si="25"/>
        <v>73</v>
      </c>
      <c r="V45" s="35">
        <f t="shared" si="26"/>
        <v>0</v>
      </c>
      <c r="W45" s="35">
        <f t="shared" si="9"/>
        <v>1.73</v>
      </c>
      <c r="X45" s="35">
        <f t="shared" si="10"/>
        <v>0</v>
      </c>
      <c r="Y45" s="35">
        <f t="shared" si="11"/>
        <v>18</v>
      </c>
      <c r="Z45" s="35">
        <f t="shared" si="12"/>
        <v>1.73</v>
      </c>
      <c r="AA45" s="35">
        <f t="shared" si="13"/>
        <v>0</v>
      </c>
      <c r="AB45" s="35">
        <f t="shared" si="28"/>
        <v>2</v>
      </c>
      <c r="AC45" s="35">
        <f t="shared" si="27"/>
        <v>0</v>
      </c>
      <c r="AD45" s="35">
        <f t="shared" si="14"/>
        <v>0</v>
      </c>
      <c r="AE45" s="35">
        <v>18</v>
      </c>
      <c r="AF45" s="35">
        <f t="shared" si="15"/>
        <v>0</v>
      </c>
      <c r="AG45" s="35">
        <f t="shared" si="16"/>
        <v>0</v>
      </c>
      <c r="AH45" s="35">
        <f t="shared" si="17"/>
        <v>1.73</v>
      </c>
      <c r="AI45" s="35">
        <f t="shared" si="18"/>
        <v>18</v>
      </c>
      <c r="AJ45" s="35">
        <f t="shared" si="19"/>
        <v>1.73</v>
      </c>
      <c r="AK45" s="35">
        <f t="shared" si="20"/>
        <v>0</v>
      </c>
      <c r="AL45" s="35">
        <f t="shared" si="21"/>
        <v>0</v>
      </c>
      <c r="AM45" s="35">
        <f t="shared" si="29"/>
        <v>60</v>
      </c>
      <c r="AN45" s="35">
        <f t="shared" si="30"/>
        <v>30</v>
      </c>
      <c r="AO45" s="35">
        <f t="shared" si="22"/>
        <v>0</v>
      </c>
      <c r="AP45" s="35">
        <f t="shared" si="23"/>
        <v>0</v>
      </c>
    </row>
    <row r="46" spans="1:42" ht="18" customHeight="1" x14ac:dyDescent="0.3">
      <c r="A46" s="52"/>
      <c r="C46" s="53"/>
      <c r="D46" s="54"/>
      <c r="E46" s="55"/>
      <c r="F46" s="56"/>
      <c r="G46" s="55"/>
      <c r="I46" s="57">
        <f t="shared" si="0"/>
        <v>0</v>
      </c>
      <c r="J46" s="58">
        <f t="shared" si="1"/>
        <v>0</v>
      </c>
      <c r="K46" s="59">
        <f t="shared" si="2"/>
        <v>0</v>
      </c>
      <c r="L46" s="58">
        <f t="shared" si="3"/>
        <v>0</v>
      </c>
      <c r="M46" s="59">
        <f t="shared" si="4"/>
        <v>0</v>
      </c>
      <c r="N46" s="58">
        <f t="shared" si="24"/>
        <v>0</v>
      </c>
      <c r="O46" s="59">
        <f t="shared" si="5"/>
        <v>0</v>
      </c>
      <c r="Q46" s="36">
        <f t="shared" si="6"/>
        <v>0</v>
      </c>
      <c r="R46" s="36">
        <f t="shared" si="7"/>
        <v>0</v>
      </c>
      <c r="S46" s="36"/>
      <c r="T46" s="35">
        <f t="shared" si="8"/>
        <v>72</v>
      </c>
      <c r="U46" s="35" t="str">
        <f t="shared" si="25"/>
        <v>72</v>
      </c>
      <c r="V46" s="35">
        <f t="shared" si="26"/>
        <v>0</v>
      </c>
      <c r="W46" s="35">
        <f t="shared" si="9"/>
        <v>1.72</v>
      </c>
      <c r="X46" s="35">
        <f t="shared" si="10"/>
        <v>0</v>
      </c>
      <c r="Y46" s="35">
        <f t="shared" si="11"/>
        <v>19</v>
      </c>
      <c r="Z46" s="35">
        <f t="shared" si="12"/>
        <v>1.72</v>
      </c>
      <c r="AA46" s="35">
        <f t="shared" si="13"/>
        <v>0</v>
      </c>
      <c r="AB46" s="35">
        <f t="shared" si="28"/>
        <v>2</v>
      </c>
      <c r="AC46" s="35">
        <f t="shared" si="27"/>
        <v>0</v>
      </c>
      <c r="AD46" s="35">
        <f t="shared" si="14"/>
        <v>0</v>
      </c>
      <c r="AE46" s="35">
        <v>19</v>
      </c>
      <c r="AF46" s="35">
        <f t="shared" si="15"/>
        <v>0</v>
      </c>
      <c r="AG46" s="35">
        <f t="shared" si="16"/>
        <v>0</v>
      </c>
      <c r="AH46" s="35">
        <f t="shared" si="17"/>
        <v>1.72</v>
      </c>
      <c r="AI46" s="35">
        <f t="shared" si="18"/>
        <v>19</v>
      </c>
      <c r="AJ46" s="35">
        <f t="shared" si="19"/>
        <v>1.72</v>
      </c>
      <c r="AK46" s="35">
        <f t="shared" si="20"/>
        <v>0</v>
      </c>
      <c r="AL46" s="35">
        <f t="shared" si="21"/>
        <v>0</v>
      </c>
      <c r="AM46" s="35">
        <f t="shared" si="29"/>
        <v>60</v>
      </c>
      <c r="AN46" s="35">
        <f t="shared" si="30"/>
        <v>30</v>
      </c>
      <c r="AO46" s="35">
        <f t="shared" si="22"/>
        <v>0</v>
      </c>
      <c r="AP46" s="35">
        <f t="shared" si="23"/>
        <v>0</v>
      </c>
    </row>
    <row r="47" spans="1:42" ht="18" customHeight="1" x14ac:dyDescent="0.3">
      <c r="A47" s="52"/>
      <c r="C47" s="53"/>
      <c r="D47" s="54"/>
      <c r="E47" s="55"/>
      <c r="F47" s="56"/>
      <c r="G47" s="55"/>
      <c r="I47" s="57">
        <f t="shared" si="0"/>
        <v>0</v>
      </c>
      <c r="J47" s="58">
        <f t="shared" si="1"/>
        <v>0</v>
      </c>
      <c r="K47" s="59">
        <f t="shared" si="2"/>
        <v>0</v>
      </c>
      <c r="L47" s="58">
        <f t="shared" si="3"/>
        <v>0</v>
      </c>
      <c r="M47" s="59">
        <f t="shared" si="4"/>
        <v>0</v>
      </c>
      <c r="N47" s="58">
        <f t="shared" si="24"/>
        <v>0</v>
      </c>
      <c r="O47" s="59">
        <f t="shared" si="5"/>
        <v>0</v>
      </c>
      <c r="Q47" s="36">
        <f t="shared" si="6"/>
        <v>0</v>
      </c>
      <c r="R47" s="36">
        <f t="shared" si="7"/>
        <v>0</v>
      </c>
      <c r="S47" s="36"/>
      <c r="T47" s="35">
        <f t="shared" si="8"/>
        <v>71</v>
      </c>
      <c r="U47" s="35" t="str">
        <f t="shared" si="25"/>
        <v>71</v>
      </c>
      <c r="V47" s="35">
        <f t="shared" si="26"/>
        <v>0</v>
      </c>
      <c r="W47" s="35">
        <f t="shared" si="9"/>
        <v>1.71</v>
      </c>
      <c r="X47" s="35">
        <f t="shared" si="10"/>
        <v>0</v>
      </c>
      <c r="Y47" s="35">
        <f t="shared" si="11"/>
        <v>20</v>
      </c>
      <c r="Z47" s="35">
        <f t="shared" si="12"/>
        <v>1.71</v>
      </c>
      <c r="AA47" s="35">
        <f t="shared" si="13"/>
        <v>0</v>
      </c>
      <c r="AB47" s="35">
        <f t="shared" si="28"/>
        <v>2</v>
      </c>
      <c r="AC47" s="35">
        <f t="shared" si="27"/>
        <v>0</v>
      </c>
      <c r="AD47" s="35">
        <f t="shared" si="14"/>
        <v>0</v>
      </c>
      <c r="AE47" s="35">
        <v>20</v>
      </c>
      <c r="AF47" s="35">
        <f t="shared" si="15"/>
        <v>0</v>
      </c>
      <c r="AG47" s="35">
        <f t="shared" si="16"/>
        <v>0</v>
      </c>
      <c r="AH47" s="35">
        <f t="shared" si="17"/>
        <v>1.71</v>
      </c>
      <c r="AI47" s="35">
        <f t="shared" si="18"/>
        <v>20</v>
      </c>
      <c r="AJ47" s="35">
        <f t="shared" si="19"/>
        <v>1.71</v>
      </c>
      <c r="AK47" s="35">
        <f t="shared" si="20"/>
        <v>0</v>
      </c>
      <c r="AL47" s="35">
        <f t="shared" si="21"/>
        <v>0</v>
      </c>
      <c r="AM47" s="35">
        <f t="shared" si="29"/>
        <v>60</v>
      </c>
      <c r="AN47" s="35">
        <f t="shared" si="30"/>
        <v>30</v>
      </c>
      <c r="AO47" s="35">
        <f t="shared" si="22"/>
        <v>0</v>
      </c>
      <c r="AP47" s="35">
        <f t="shared" si="23"/>
        <v>0</v>
      </c>
    </row>
    <row r="48" spans="1:42" ht="18" customHeight="1" x14ac:dyDescent="0.3">
      <c r="A48" s="52"/>
      <c r="C48" s="53"/>
      <c r="D48" s="54"/>
      <c r="E48" s="55"/>
      <c r="F48" s="56"/>
      <c r="G48" s="55"/>
      <c r="I48" s="57">
        <f t="shared" si="0"/>
        <v>0</v>
      </c>
      <c r="J48" s="58">
        <f t="shared" si="1"/>
        <v>0</v>
      </c>
      <c r="K48" s="59">
        <f t="shared" si="2"/>
        <v>0</v>
      </c>
      <c r="L48" s="58">
        <f t="shared" si="3"/>
        <v>0</v>
      </c>
      <c r="M48" s="59">
        <f t="shared" si="4"/>
        <v>0</v>
      </c>
      <c r="N48" s="58">
        <f t="shared" si="24"/>
        <v>0</v>
      </c>
      <c r="O48" s="59">
        <f t="shared" si="5"/>
        <v>0</v>
      </c>
      <c r="Q48" s="36">
        <f t="shared" si="6"/>
        <v>0</v>
      </c>
      <c r="R48" s="36">
        <f t="shared" si="7"/>
        <v>0</v>
      </c>
      <c r="S48" s="36"/>
      <c r="T48" s="35">
        <f t="shared" si="8"/>
        <v>70</v>
      </c>
      <c r="U48" s="35" t="str">
        <f t="shared" si="25"/>
        <v>70</v>
      </c>
      <c r="V48" s="35">
        <f t="shared" si="26"/>
        <v>0</v>
      </c>
      <c r="W48" s="35">
        <f t="shared" si="9"/>
        <v>1.7</v>
      </c>
      <c r="X48" s="35">
        <f t="shared" si="10"/>
        <v>0</v>
      </c>
      <c r="Y48" s="35">
        <f t="shared" si="11"/>
        <v>21</v>
      </c>
      <c r="Z48" s="35">
        <f t="shared" si="12"/>
        <v>1.7</v>
      </c>
      <c r="AA48" s="35">
        <f t="shared" si="13"/>
        <v>0</v>
      </c>
      <c r="AB48" s="35">
        <f t="shared" si="28"/>
        <v>2</v>
      </c>
      <c r="AC48" s="35">
        <f t="shared" si="27"/>
        <v>0</v>
      </c>
      <c r="AD48" s="35">
        <f t="shared" si="14"/>
        <v>0</v>
      </c>
      <c r="AE48" s="35">
        <v>21</v>
      </c>
      <c r="AF48" s="35">
        <f t="shared" si="15"/>
        <v>0</v>
      </c>
      <c r="AG48" s="35">
        <f t="shared" si="16"/>
        <v>0</v>
      </c>
      <c r="AH48" s="35">
        <f t="shared" si="17"/>
        <v>1.7</v>
      </c>
      <c r="AI48" s="35">
        <f t="shared" si="18"/>
        <v>21</v>
      </c>
      <c r="AJ48" s="35">
        <f t="shared" si="19"/>
        <v>1.7</v>
      </c>
      <c r="AK48" s="35">
        <f t="shared" si="20"/>
        <v>0</v>
      </c>
      <c r="AL48" s="35">
        <f t="shared" si="21"/>
        <v>0</v>
      </c>
      <c r="AM48" s="35">
        <f t="shared" si="29"/>
        <v>60</v>
      </c>
      <c r="AN48" s="35">
        <f t="shared" si="30"/>
        <v>30</v>
      </c>
      <c r="AO48" s="35">
        <f t="shared" si="22"/>
        <v>0</v>
      </c>
      <c r="AP48" s="35">
        <f t="shared" si="23"/>
        <v>0</v>
      </c>
    </row>
    <row r="49" spans="1:42" ht="18" customHeight="1" x14ac:dyDescent="0.3">
      <c r="A49" s="52"/>
      <c r="C49" s="53"/>
      <c r="D49" s="54"/>
      <c r="E49" s="55"/>
      <c r="F49" s="56"/>
      <c r="G49" s="55"/>
      <c r="I49" s="57">
        <f t="shared" si="0"/>
        <v>0</v>
      </c>
      <c r="J49" s="58">
        <f t="shared" si="1"/>
        <v>0</v>
      </c>
      <c r="K49" s="59">
        <f t="shared" si="2"/>
        <v>0</v>
      </c>
      <c r="L49" s="58">
        <f t="shared" si="3"/>
        <v>0</v>
      </c>
      <c r="M49" s="59">
        <f t="shared" si="4"/>
        <v>0</v>
      </c>
      <c r="N49" s="58">
        <f t="shared" si="24"/>
        <v>0</v>
      </c>
      <c r="O49" s="59">
        <f t="shared" si="5"/>
        <v>0</v>
      </c>
      <c r="Q49" s="36">
        <f t="shared" si="6"/>
        <v>0</v>
      </c>
      <c r="R49" s="36">
        <f t="shared" si="7"/>
        <v>0</v>
      </c>
      <c r="S49" s="36"/>
      <c r="T49" s="35">
        <f t="shared" si="8"/>
        <v>69</v>
      </c>
      <c r="U49" s="35" t="str">
        <f t="shared" si="25"/>
        <v>69</v>
      </c>
      <c r="V49" s="35">
        <f t="shared" si="26"/>
        <v>0</v>
      </c>
      <c r="W49" s="35">
        <f t="shared" si="9"/>
        <v>1.69</v>
      </c>
      <c r="X49" s="35">
        <f t="shared" si="10"/>
        <v>0</v>
      </c>
      <c r="Y49" s="35">
        <f t="shared" si="11"/>
        <v>22</v>
      </c>
      <c r="Z49" s="35">
        <f t="shared" si="12"/>
        <v>1.69</v>
      </c>
      <c r="AA49" s="35">
        <f t="shared" si="13"/>
        <v>0</v>
      </c>
      <c r="AB49" s="35">
        <f t="shared" si="28"/>
        <v>2</v>
      </c>
      <c r="AC49" s="35">
        <f t="shared" si="27"/>
        <v>0</v>
      </c>
      <c r="AD49" s="35">
        <f t="shared" si="14"/>
        <v>0</v>
      </c>
      <c r="AE49" s="35">
        <v>22</v>
      </c>
      <c r="AF49" s="35">
        <f t="shared" si="15"/>
        <v>0</v>
      </c>
      <c r="AG49" s="35">
        <f t="shared" si="16"/>
        <v>0</v>
      </c>
      <c r="AH49" s="35">
        <f t="shared" si="17"/>
        <v>1.69</v>
      </c>
      <c r="AI49" s="35">
        <f t="shared" si="18"/>
        <v>22</v>
      </c>
      <c r="AJ49" s="35">
        <f t="shared" si="19"/>
        <v>1.69</v>
      </c>
      <c r="AK49" s="35">
        <f t="shared" si="20"/>
        <v>0</v>
      </c>
      <c r="AL49" s="35">
        <f t="shared" si="21"/>
        <v>0</v>
      </c>
      <c r="AM49" s="35">
        <f t="shared" si="29"/>
        <v>60</v>
      </c>
      <c r="AN49" s="35">
        <f t="shared" si="30"/>
        <v>30</v>
      </c>
      <c r="AO49" s="35">
        <f t="shared" si="22"/>
        <v>0</v>
      </c>
      <c r="AP49" s="35">
        <f t="shared" si="23"/>
        <v>0</v>
      </c>
    </row>
    <row r="50" spans="1:42" ht="18" customHeight="1" x14ac:dyDescent="0.3">
      <c r="A50" s="52"/>
      <c r="C50" s="53"/>
      <c r="D50" s="54"/>
      <c r="E50" s="55"/>
      <c r="F50" s="56"/>
      <c r="G50" s="55"/>
      <c r="I50" s="57">
        <f t="shared" si="0"/>
        <v>0</v>
      </c>
      <c r="J50" s="58">
        <f t="shared" si="1"/>
        <v>0</v>
      </c>
      <c r="K50" s="59">
        <f t="shared" si="2"/>
        <v>0</v>
      </c>
      <c r="L50" s="58">
        <f t="shared" si="3"/>
        <v>0</v>
      </c>
      <c r="M50" s="59">
        <f t="shared" si="4"/>
        <v>0</v>
      </c>
      <c r="N50" s="58">
        <f t="shared" si="24"/>
        <v>0</v>
      </c>
      <c r="O50" s="59">
        <f t="shared" si="5"/>
        <v>0</v>
      </c>
      <c r="Q50" s="36">
        <f t="shared" si="6"/>
        <v>0</v>
      </c>
      <c r="R50" s="36">
        <f t="shared" si="7"/>
        <v>0</v>
      </c>
      <c r="S50" s="36"/>
      <c r="T50" s="35">
        <f t="shared" si="8"/>
        <v>68</v>
      </c>
      <c r="U50" s="35" t="str">
        <f t="shared" si="25"/>
        <v>68</v>
      </c>
      <c r="V50" s="35">
        <f t="shared" si="26"/>
        <v>0</v>
      </c>
      <c r="W50" s="35">
        <f t="shared" si="9"/>
        <v>1.68</v>
      </c>
      <c r="X50" s="35">
        <f t="shared" si="10"/>
        <v>0</v>
      </c>
      <c r="Y50" s="35">
        <f t="shared" si="11"/>
        <v>23</v>
      </c>
      <c r="Z50" s="35">
        <f t="shared" si="12"/>
        <v>1.68</v>
      </c>
      <c r="AA50" s="35">
        <f t="shared" si="13"/>
        <v>0</v>
      </c>
      <c r="AB50" s="35">
        <f t="shared" si="28"/>
        <v>2</v>
      </c>
      <c r="AC50" s="35">
        <f t="shared" si="27"/>
        <v>0</v>
      </c>
      <c r="AD50" s="35">
        <f t="shared" si="14"/>
        <v>0</v>
      </c>
      <c r="AE50" s="35">
        <v>23</v>
      </c>
      <c r="AF50" s="35">
        <f t="shared" si="15"/>
        <v>0</v>
      </c>
      <c r="AG50" s="35">
        <f t="shared" si="16"/>
        <v>0</v>
      </c>
      <c r="AH50" s="35">
        <f t="shared" si="17"/>
        <v>1.68</v>
      </c>
      <c r="AI50" s="35">
        <f t="shared" si="18"/>
        <v>23</v>
      </c>
      <c r="AJ50" s="35">
        <f t="shared" si="19"/>
        <v>1.68</v>
      </c>
      <c r="AK50" s="35">
        <f t="shared" si="20"/>
        <v>0</v>
      </c>
      <c r="AL50" s="35">
        <f t="shared" si="21"/>
        <v>0</v>
      </c>
      <c r="AM50" s="35">
        <f t="shared" si="29"/>
        <v>60</v>
      </c>
      <c r="AN50" s="35">
        <f t="shared" si="30"/>
        <v>30</v>
      </c>
      <c r="AO50" s="35">
        <f t="shared" si="22"/>
        <v>0</v>
      </c>
      <c r="AP50" s="35">
        <f t="shared" si="23"/>
        <v>0</v>
      </c>
    </row>
    <row r="51" spans="1:42" ht="18" customHeight="1" x14ac:dyDescent="0.3">
      <c r="A51" s="52"/>
      <c r="C51" s="53"/>
      <c r="D51" s="54"/>
      <c r="E51" s="55"/>
      <c r="F51" s="56"/>
      <c r="G51" s="55"/>
      <c r="I51" s="57">
        <f t="shared" si="0"/>
        <v>0</v>
      </c>
      <c r="J51" s="58">
        <f t="shared" si="1"/>
        <v>0</v>
      </c>
      <c r="K51" s="59">
        <f t="shared" si="2"/>
        <v>0</v>
      </c>
      <c r="L51" s="58">
        <f t="shared" si="3"/>
        <v>0</v>
      </c>
      <c r="M51" s="59">
        <f t="shared" si="4"/>
        <v>0</v>
      </c>
      <c r="N51" s="58">
        <f t="shared" si="24"/>
        <v>0</v>
      </c>
      <c r="O51" s="59">
        <f t="shared" si="5"/>
        <v>0</v>
      </c>
      <c r="Q51" s="36">
        <f t="shared" si="6"/>
        <v>0</v>
      </c>
      <c r="R51" s="36">
        <f t="shared" si="7"/>
        <v>0</v>
      </c>
      <c r="S51" s="36"/>
      <c r="T51" s="35">
        <f t="shared" si="8"/>
        <v>67</v>
      </c>
      <c r="U51" s="35" t="str">
        <f t="shared" si="25"/>
        <v>67</v>
      </c>
      <c r="V51" s="35">
        <f t="shared" si="26"/>
        <v>0</v>
      </c>
      <c r="W51" s="35">
        <f t="shared" si="9"/>
        <v>1.67</v>
      </c>
      <c r="X51" s="35">
        <f t="shared" si="10"/>
        <v>0</v>
      </c>
      <c r="Y51" s="35">
        <f t="shared" si="11"/>
        <v>24</v>
      </c>
      <c r="Z51" s="35">
        <f t="shared" si="12"/>
        <v>1.67</v>
      </c>
      <c r="AA51" s="35">
        <f t="shared" si="13"/>
        <v>0</v>
      </c>
      <c r="AB51" s="35">
        <f t="shared" si="28"/>
        <v>2</v>
      </c>
      <c r="AC51" s="35">
        <f t="shared" si="27"/>
        <v>0</v>
      </c>
      <c r="AD51" s="35">
        <f t="shared" si="14"/>
        <v>0</v>
      </c>
      <c r="AE51" s="35">
        <v>24</v>
      </c>
      <c r="AF51" s="35">
        <f t="shared" si="15"/>
        <v>0</v>
      </c>
      <c r="AG51" s="35">
        <f t="shared" si="16"/>
        <v>0</v>
      </c>
      <c r="AH51" s="35">
        <f t="shared" si="17"/>
        <v>1.67</v>
      </c>
      <c r="AI51" s="35">
        <f t="shared" si="18"/>
        <v>24</v>
      </c>
      <c r="AJ51" s="35">
        <f t="shared" si="19"/>
        <v>1.67</v>
      </c>
      <c r="AK51" s="35">
        <f t="shared" si="20"/>
        <v>0</v>
      </c>
      <c r="AL51" s="35">
        <f t="shared" si="21"/>
        <v>0</v>
      </c>
      <c r="AM51" s="35">
        <f t="shared" si="29"/>
        <v>60</v>
      </c>
      <c r="AN51" s="35">
        <f t="shared" si="30"/>
        <v>30</v>
      </c>
      <c r="AO51" s="35">
        <f t="shared" si="22"/>
        <v>0</v>
      </c>
      <c r="AP51" s="35">
        <f t="shared" si="23"/>
        <v>0</v>
      </c>
    </row>
    <row r="52" spans="1:42" ht="18" customHeight="1" x14ac:dyDescent="0.3">
      <c r="A52" s="52"/>
      <c r="C52" s="53"/>
      <c r="D52" s="54"/>
      <c r="E52" s="55"/>
      <c r="F52" s="56"/>
      <c r="G52" s="55"/>
      <c r="I52" s="57">
        <f t="shared" si="0"/>
        <v>0</v>
      </c>
      <c r="J52" s="58">
        <f t="shared" si="1"/>
        <v>0</v>
      </c>
      <c r="K52" s="59">
        <f t="shared" si="2"/>
        <v>0</v>
      </c>
      <c r="L52" s="58">
        <f t="shared" si="3"/>
        <v>0</v>
      </c>
      <c r="M52" s="59">
        <f t="shared" si="4"/>
        <v>0</v>
      </c>
      <c r="N52" s="58">
        <f t="shared" si="24"/>
        <v>0</v>
      </c>
      <c r="O52" s="59">
        <f t="shared" si="5"/>
        <v>0</v>
      </c>
      <c r="Q52" s="36">
        <f t="shared" si="6"/>
        <v>0</v>
      </c>
      <c r="R52" s="36">
        <f t="shared" si="7"/>
        <v>0</v>
      </c>
      <c r="S52" s="36"/>
      <c r="T52" s="35">
        <f t="shared" si="8"/>
        <v>66</v>
      </c>
      <c r="U52" s="35" t="str">
        <f t="shared" si="25"/>
        <v>66</v>
      </c>
      <c r="V52" s="35">
        <f t="shared" si="26"/>
        <v>0</v>
      </c>
      <c r="W52" s="35">
        <f t="shared" si="9"/>
        <v>1.66</v>
      </c>
      <c r="X52" s="35">
        <f t="shared" si="10"/>
        <v>0</v>
      </c>
      <c r="Y52" s="35">
        <f t="shared" si="11"/>
        <v>25</v>
      </c>
      <c r="Z52" s="35">
        <f t="shared" si="12"/>
        <v>1.66</v>
      </c>
      <c r="AA52" s="35">
        <f t="shared" si="13"/>
        <v>0</v>
      </c>
      <c r="AB52" s="35">
        <f t="shared" si="28"/>
        <v>2</v>
      </c>
      <c r="AC52" s="35">
        <f t="shared" si="27"/>
        <v>0</v>
      </c>
      <c r="AD52" s="35">
        <f t="shared" si="14"/>
        <v>0</v>
      </c>
      <c r="AE52" s="35">
        <v>25</v>
      </c>
      <c r="AF52" s="35">
        <f t="shared" si="15"/>
        <v>0</v>
      </c>
      <c r="AG52" s="35">
        <f t="shared" si="16"/>
        <v>0</v>
      </c>
      <c r="AH52" s="35">
        <f t="shared" si="17"/>
        <v>1.66</v>
      </c>
      <c r="AI52" s="35">
        <f t="shared" si="18"/>
        <v>25</v>
      </c>
      <c r="AJ52" s="35">
        <f t="shared" si="19"/>
        <v>1.66</v>
      </c>
      <c r="AK52" s="35">
        <f t="shared" si="20"/>
        <v>0</v>
      </c>
      <c r="AL52" s="35">
        <f t="shared" si="21"/>
        <v>0</v>
      </c>
      <c r="AM52" s="35">
        <f t="shared" si="29"/>
        <v>60</v>
      </c>
      <c r="AN52" s="35">
        <f t="shared" si="30"/>
        <v>30</v>
      </c>
      <c r="AO52" s="35">
        <f t="shared" si="22"/>
        <v>0</v>
      </c>
      <c r="AP52" s="35">
        <f t="shared" si="23"/>
        <v>0</v>
      </c>
    </row>
    <row r="53" spans="1:42" ht="18" customHeight="1" x14ac:dyDescent="0.3">
      <c r="A53" s="52"/>
      <c r="C53" s="53"/>
      <c r="D53" s="54"/>
      <c r="E53" s="55"/>
      <c r="F53" s="56"/>
      <c r="G53" s="55"/>
      <c r="I53" s="57">
        <f t="shared" si="0"/>
        <v>0</v>
      </c>
      <c r="J53" s="58">
        <f t="shared" si="1"/>
        <v>0</v>
      </c>
      <c r="K53" s="59">
        <f t="shared" si="2"/>
        <v>0</v>
      </c>
      <c r="L53" s="58">
        <f t="shared" si="3"/>
        <v>0</v>
      </c>
      <c r="M53" s="59">
        <f t="shared" si="4"/>
        <v>0</v>
      </c>
      <c r="N53" s="58">
        <f t="shared" si="24"/>
        <v>0</v>
      </c>
      <c r="O53" s="59">
        <f t="shared" si="5"/>
        <v>0</v>
      </c>
      <c r="Q53" s="36">
        <f t="shared" si="6"/>
        <v>0</v>
      </c>
      <c r="R53" s="36">
        <f t="shared" si="7"/>
        <v>0</v>
      </c>
      <c r="S53" s="36"/>
      <c r="T53" s="35">
        <f t="shared" si="8"/>
        <v>65</v>
      </c>
      <c r="U53" s="35" t="str">
        <f t="shared" si="25"/>
        <v>65</v>
      </c>
      <c r="V53" s="35">
        <f t="shared" si="26"/>
        <v>0</v>
      </c>
      <c r="W53" s="35">
        <f t="shared" si="9"/>
        <v>1.65</v>
      </c>
      <c r="X53" s="35">
        <f t="shared" si="10"/>
        <v>0</v>
      </c>
      <c r="Y53" s="35">
        <f t="shared" si="11"/>
        <v>26</v>
      </c>
      <c r="Z53" s="35">
        <f t="shared" si="12"/>
        <v>1.65</v>
      </c>
      <c r="AA53" s="35">
        <f t="shared" si="13"/>
        <v>0</v>
      </c>
      <c r="AB53" s="35">
        <f t="shared" si="28"/>
        <v>2</v>
      </c>
      <c r="AC53" s="35">
        <f t="shared" si="27"/>
        <v>0</v>
      </c>
      <c r="AD53" s="35">
        <f t="shared" si="14"/>
        <v>0</v>
      </c>
      <c r="AE53" s="35">
        <v>26</v>
      </c>
      <c r="AF53" s="35">
        <f t="shared" si="15"/>
        <v>0</v>
      </c>
      <c r="AG53" s="35">
        <f t="shared" si="16"/>
        <v>0</v>
      </c>
      <c r="AH53" s="35">
        <f t="shared" si="17"/>
        <v>1.65</v>
      </c>
      <c r="AI53" s="35">
        <f t="shared" si="18"/>
        <v>26</v>
      </c>
      <c r="AJ53" s="35">
        <f t="shared" si="19"/>
        <v>1.65</v>
      </c>
      <c r="AK53" s="35">
        <f t="shared" si="20"/>
        <v>0</v>
      </c>
      <c r="AL53" s="35">
        <f t="shared" si="21"/>
        <v>0</v>
      </c>
      <c r="AM53" s="35">
        <f t="shared" si="29"/>
        <v>60</v>
      </c>
      <c r="AN53" s="35">
        <f t="shared" si="30"/>
        <v>30</v>
      </c>
      <c r="AO53" s="35">
        <f t="shared" si="22"/>
        <v>0</v>
      </c>
      <c r="AP53" s="35">
        <f t="shared" si="23"/>
        <v>0</v>
      </c>
    </row>
    <row r="54" spans="1:42" ht="18" customHeight="1" x14ac:dyDescent="0.3">
      <c r="A54" s="52"/>
      <c r="C54" s="53"/>
      <c r="D54" s="54"/>
      <c r="E54" s="55"/>
      <c r="F54" s="56"/>
      <c r="G54" s="55"/>
      <c r="I54" s="57">
        <f t="shared" si="0"/>
        <v>0</v>
      </c>
      <c r="J54" s="58">
        <f t="shared" si="1"/>
        <v>0</v>
      </c>
      <c r="K54" s="59">
        <f t="shared" si="2"/>
        <v>0</v>
      </c>
      <c r="L54" s="58">
        <f t="shared" si="3"/>
        <v>0</v>
      </c>
      <c r="M54" s="59">
        <f t="shared" si="4"/>
        <v>0</v>
      </c>
      <c r="N54" s="58">
        <f t="shared" si="24"/>
        <v>0</v>
      </c>
      <c r="O54" s="59">
        <f t="shared" si="5"/>
        <v>0</v>
      </c>
      <c r="Q54" s="36">
        <f t="shared" si="6"/>
        <v>0</v>
      </c>
      <c r="R54" s="36">
        <f t="shared" si="7"/>
        <v>0</v>
      </c>
      <c r="S54" s="36"/>
      <c r="T54" s="35">
        <f t="shared" si="8"/>
        <v>64</v>
      </c>
      <c r="U54" s="35" t="str">
        <f t="shared" si="25"/>
        <v>64</v>
      </c>
      <c r="V54" s="35">
        <f t="shared" si="26"/>
        <v>0</v>
      </c>
      <c r="W54" s="35">
        <f t="shared" si="9"/>
        <v>1.64</v>
      </c>
      <c r="X54" s="35">
        <f t="shared" si="10"/>
        <v>0</v>
      </c>
      <c r="Y54" s="35">
        <f t="shared" si="11"/>
        <v>27</v>
      </c>
      <c r="Z54" s="35">
        <f t="shared" si="12"/>
        <v>1.64</v>
      </c>
      <c r="AA54" s="35">
        <f t="shared" si="13"/>
        <v>0</v>
      </c>
      <c r="AB54" s="35">
        <f t="shared" si="28"/>
        <v>2</v>
      </c>
      <c r="AC54" s="35">
        <f t="shared" si="27"/>
        <v>0</v>
      </c>
      <c r="AD54" s="35">
        <f t="shared" si="14"/>
        <v>0</v>
      </c>
      <c r="AE54" s="35">
        <v>27</v>
      </c>
      <c r="AF54" s="35">
        <f t="shared" si="15"/>
        <v>0</v>
      </c>
      <c r="AG54" s="35">
        <f t="shared" si="16"/>
        <v>0</v>
      </c>
      <c r="AH54" s="35">
        <f t="shared" si="17"/>
        <v>1.64</v>
      </c>
      <c r="AI54" s="35">
        <f t="shared" si="18"/>
        <v>27</v>
      </c>
      <c r="AJ54" s="35">
        <f t="shared" si="19"/>
        <v>1.64</v>
      </c>
      <c r="AK54" s="35">
        <f t="shared" si="20"/>
        <v>0</v>
      </c>
      <c r="AL54" s="35">
        <f t="shared" si="21"/>
        <v>0</v>
      </c>
      <c r="AM54" s="35">
        <f t="shared" si="29"/>
        <v>60</v>
      </c>
      <c r="AN54" s="35">
        <f t="shared" si="30"/>
        <v>30</v>
      </c>
      <c r="AO54" s="35">
        <f t="shared" si="22"/>
        <v>0</v>
      </c>
      <c r="AP54" s="35">
        <f t="shared" si="23"/>
        <v>0</v>
      </c>
    </row>
    <row r="55" spans="1:42" ht="18" customHeight="1" x14ac:dyDescent="0.3">
      <c r="A55" s="52"/>
      <c r="C55" s="53"/>
      <c r="D55" s="54"/>
      <c r="E55" s="55"/>
      <c r="F55" s="56"/>
      <c r="G55" s="55"/>
      <c r="I55" s="57">
        <f t="shared" si="0"/>
        <v>0</v>
      </c>
      <c r="J55" s="58">
        <f t="shared" si="1"/>
        <v>0</v>
      </c>
      <c r="K55" s="59">
        <f t="shared" si="2"/>
        <v>0</v>
      </c>
      <c r="L55" s="58">
        <f t="shared" si="3"/>
        <v>0</v>
      </c>
      <c r="M55" s="59">
        <f t="shared" si="4"/>
        <v>0</v>
      </c>
      <c r="N55" s="58">
        <f t="shared" si="24"/>
        <v>0</v>
      </c>
      <c r="O55" s="59">
        <f t="shared" si="5"/>
        <v>0</v>
      </c>
      <c r="Q55" s="36">
        <f t="shared" si="6"/>
        <v>0</v>
      </c>
      <c r="R55" s="36">
        <f t="shared" si="7"/>
        <v>0</v>
      </c>
      <c r="S55" s="36"/>
      <c r="T55" s="35">
        <f t="shared" si="8"/>
        <v>63</v>
      </c>
      <c r="U55" s="35" t="str">
        <f t="shared" si="25"/>
        <v>63</v>
      </c>
      <c r="V55" s="35">
        <f t="shared" si="26"/>
        <v>0</v>
      </c>
      <c r="W55" s="35">
        <f t="shared" si="9"/>
        <v>1.63</v>
      </c>
      <c r="X55" s="35">
        <f t="shared" si="10"/>
        <v>0</v>
      </c>
      <c r="Y55" s="35">
        <f t="shared" si="11"/>
        <v>28</v>
      </c>
      <c r="Z55" s="35">
        <f t="shared" si="12"/>
        <v>1.63</v>
      </c>
      <c r="AA55" s="35">
        <f t="shared" si="13"/>
        <v>0</v>
      </c>
      <c r="AB55" s="35">
        <f t="shared" si="28"/>
        <v>2</v>
      </c>
      <c r="AC55" s="35">
        <f t="shared" si="27"/>
        <v>0</v>
      </c>
      <c r="AD55" s="35">
        <f t="shared" si="14"/>
        <v>0</v>
      </c>
      <c r="AE55" s="35">
        <v>28</v>
      </c>
      <c r="AF55" s="35">
        <f t="shared" si="15"/>
        <v>0</v>
      </c>
      <c r="AG55" s="35">
        <f t="shared" si="16"/>
        <v>0</v>
      </c>
      <c r="AH55" s="35">
        <f t="shared" si="17"/>
        <v>1.63</v>
      </c>
      <c r="AI55" s="35">
        <f t="shared" si="18"/>
        <v>28</v>
      </c>
      <c r="AJ55" s="35">
        <f t="shared" si="19"/>
        <v>1.63</v>
      </c>
      <c r="AK55" s="35">
        <f t="shared" si="20"/>
        <v>0</v>
      </c>
      <c r="AL55" s="35">
        <f t="shared" si="21"/>
        <v>0</v>
      </c>
      <c r="AM55" s="35">
        <f t="shared" si="29"/>
        <v>60</v>
      </c>
      <c r="AN55" s="35">
        <f t="shared" si="30"/>
        <v>30</v>
      </c>
      <c r="AO55" s="35">
        <f t="shared" si="22"/>
        <v>0</v>
      </c>
      <c r="AP55" s="35">
        <f t="shared" si="23"/>
        <v>0</v>
      </c>
    </row>
    <row r="56" spans="1:42" ht="18" customHeight="1" x14ac:dyDescent="0.3">
      <c r="A56" s="52"/>
      <c r="C56" s="53"/>
      <c r="D56" s="54"/>
      <c r="E56" s="55"/>
      <c r="F56" s="56"/>
      <c r="G56" s="55"/>
      <c r="I56" s="57">
        <f t="shared" si="0"/>
        <v>0</v>
      </c>
      <c r="J56" s="58">
        <f t="shared" si="1"/>
        <v>0</v>
      </c>
      <c r="K56" s="59">
        <f t="shared" si="2"/>
        <v>0</v>
      </c>
      <c r="L56" s="58">
        <f t="shared" si="3"/>
        <v>0</v>
      </c>
      <c r="M56" s="59">
        <f t="shared" si="4"/>
        <v>0</v>
      </c>
      <c r="N56" s="58">
        <f t="shared" si="24"/>
        <v>0</v>
      </c>
      <c r="O56" s="59">
        <f t="shared" si="5"/>
        <v>0</v>
      </c>
      <c r="Q56" s="36">
        <f t="shared" si="6"/>
        <v>0</v>
      </c>
      <c r="R56" s="36">
        <f t="shared" si="7"/>
        <v>0</v>
      </c>
      <c r="S56" s="36"/>
      <c r="T56" s="35">
        <f t="shared" si="8"/>
        <v>62</v>
      </c>
      <c r="U56" s="35" t="str">
        <f t="shared" si="25"/>
        <v>62</v>
      </c>
      <c r="V56" s="35">
        <f t="shared" si="26"/>
        <v>0</v>
      </c>
      <c r="W56" s="35">
        <f t="shared" si="9"/>
        <v>1.62</v>
      </c>
      <c r="X56" s="35">
        <f t="shared" si="10"/>
        <v>0</v>
      </c>
      <c r="Y56" s="35">
        <f t="shared" si="11"/>
        <v>29</v>
      </c>
      <c r="Z56" s="35">
        <f t="shared" si="12"/>
        <v>1.62</v>
      </c>
      <c r="AA56" s="35">
        <f t="shared" si="13"/>
        <v>0</v>
      </c>
      <c r="AB56" s="35">
        <f t="shared" si="28"/>
        <v>2</v>
      </c>
      <c r="AC56" s="35">
        <f t="shared" si="27"/>
        <v>0</v>
      </c>
      <c r="AD56" s="35">
        <f t="shared" si="14"/>
        <v>0</v>
      </c>
      <c r="AE56" s="35">
        <v>29</v>
      </c>
      <c r="AF56" s="35">
        <f t="shared" si="15"/>
        <v>0</v>
      </c>
      <c r="AG56" s="35">
        <f t="shared" si="16"/>
        <v>0</v>
      </c>
      <c r="AH56" s="35">
        <f t="shared" si="17"/>
        <v>1.62</v>
      </c>
      <c r="AI56" s="35">
        <f t="shared" si="18"/>
        <v>29</v>
      </c>
      <c r="AJ56" s="35">
        <f t="shared" si="19"/>
        <v>1.62</v>
      </c>
      <c r="AK56" s="35">
        <f t="shared" si="20"/>
        <v>0</v>
      </c>
      <c r="AL56" s="35">
        <f t="shared" si="21"/>
        <v>0</v>
      </c>
      <c r="AM56" s="35">
        <f t="shared" si="29"/>
        <v>60</v>
      </c>
      <c r="AN56" s="35">
        <f t="shared" si="30"/>
        <v>30</v>
      </c>
      <c r="AO56" s="35">
        <f t="shared" si="22"/>
        <v>0</v>
      </c>
      <c r="AP56" s="35">
        <f t="shared" si="23"/>
        <v>0</v>
      </c>
    </row>
    <row r="57" spans="1:42" ht="18" customHeight="1" x14ac:dyDescent="0.3">
      <c r="A57" s="52"/>
      <c r="C57" s="53"/>
      <c r="D57" s="54"/>
      <c r="E57" s="55"/>
      <c r="F57" s="56"/>
      <c r="G57" s="55"/>
      <c r="I57" s="57">
        <f t="shared" si="0"/>
        <v>0</v>
      </c>
      <c r="J57" s="58">
        <f t="shared" si="1"/>
        <v>0</v>
      </c>
      <c r="K57" s="59">
        <f t="shared" si="2"/>
        <v>0</v>
      </c>
      <c r="L57" s="58">
        <f t="shared" si="3"/>
        <v>0</v>
      </c>
      <c r="M57" s="59">
        <f t="shared" si="4"/>
        <v>0</v>
      </c>
      <c r="N57" s="58">
        <f t="shared" si="24"/>
        <v>0</v>
      </c>
      <c r="O57" s="59">
        <f t="shared" si="5"/>
        <v>0</v>
      </c>
      <c r="Q57" s="36">
        <f t="shared" si="6"/>
        <v>0</v>
      </c>
      <c r="R57" s="36">
        <f t="shared" si="7"/>
        <v>0</v>
      </c>
      <c r="S57" s="36"/>
      <c r="T57" s="35">
        <f t="shared" si="8"/>
        <v>61</v>
      </c>
      <c r="U57" s="35" t="str">
        <f t="shared" si="25"/>
        <v>61</v>
      </c>
      <c r="V57" s="35">
        <f t="shared" si="26"/>
        <v>0</v>
      </c>
      <c r="W57" s="35">
        <f t="shared" si="9"/>
        <v>1.61</v>
      </c>
      <c r="X57" s="35">
        <f t="shared" si="10"/>
        <v>0</v>
      </c>
      <c r="Y57" s="35">
        <f t="shared" si="11"/>
        <v>30</v>
      </c>
      <c r="Z57" s="35">
        <f t="shared" si="12"/>
        <v>1.61</v>
      </c>
      <c r="AA57" s="35">
        <f t="shared" si="13"/>
        <v>0</v>
      </c>
      <c r="AB57" s="35">
        <f t="shared" si="28"/>
        <v>2</v>
      </c>
      <c r="AC57" s="35">
        <f t="shared" si="27"/>
        <v>0</v>
      </c>
      <c r="AD57" s="35">
        <f t="shared" si="14"/>
        <v>0</v>
      </c>
      <c r="AE57" s="35">
        <v>30</v>
      </c>
      <c r="AF57" s="35">
        <f t="shared" si="15"/>
        <v>0</v>
      </c>
      <c r="AG57" s="35">
        <f t="shared" si="16"/>
        <v>0</v>
      </c>
      <c r="AH57" s="35">
        <f t="shared" si="17"/>
        <v>1.61</v>
      </c>
      <c r="AI57" s="35">
        <f t="shared" si="18"/>
        <v>30</v>
      </c>
      <c r="AJ57" s="35">
        <f t="shared" si="19"/>
        <v>1.61</v>
      </c>
      <c r="AK57" s="35">
        <f t="shared" si="20"/>
        <v>0</v>
      </c>
      <c r="AL57" s="35">
        <f t="shared" si="21"/>
        <v>0</v>
      </c>
      <c r="AM57" s="35">
        <f t="shared" si="29"/>
        <v>60</v>
      </c>
      <c r="AN57" s="35">
        <f t="shared" si="30"/>
        <v>30</v>
      </c>
      <c r="AO57" s="35">
        <f t="shared" si="22"/>
        <v>0</v>
      </c>
      <c r="AP57" s="35">
        <f t="shared" si="23"/>
        <v>0</v>
      </c>
    </row>
    <row r="58" spans="1:42" ht="18" customHeight="1" x14ac:dyDescent="0.3">
      <c r="A58" s="52"/>
      <c r="C58" s="53"/>
      <c r="D58" s="54"/>
      <c r="E58" s="55"/>
      <c r="F58" s="56"/>
      <c r="G58" s="55"/>
      <c r="I58" s="57">
        <f t="shared" si="0"/>
        <v>0</v>
      </c>
      <c r="J58" s="58">
        <f t="shared" si="1"/>
        <v>0</v>
      </c>
      <c r="K58" s="59">
        <f t="shared" si="2"/>
        <v>0</v>
      </c>
      <c r="L58" s="58">
        <f t="shared" si="3"/>
        <v>0</v>
      </c>
      <c r="M58" s="59">
        <f t="shared" si="4"/>
        <v>0</v>
      </c>
      <c r="N58" s="58">
        <f t="shared" si="24"/>
        <v>0</v>
      </c>
      <c r="O58" s="59">
        <f t="shared" si="5"/>
        <v>0</v>
      </c>
      <c r="Q58" s="36">
        <f t="shared" si="6"/>
        <v>0</v>
      </c>
      <c r="R58" s="36">
        <f t="shared" si="7"/>
        <v>0</v>
      </c>
      <c r="S58" s="36"/>
      <c r="T58" s="35">
        <f t="shared" si="8"/>
        <v>60</v>
      </c>
      <c r="U58" s="35" t="str">
        <f t="shared" si="25"/>
        <v>60</v>
      </c>
      <c r="V58" s="35">
        <f t="shared" si="26"/>
        <v>0</v>
      </c>
      <c r="W58" s="35">
        <f t="shared" si="9"/>
        <v>1.6</v>
      </c>
      <c r="X58" s="35">
        <f t="shared" si="10"/>
        <v>0</v>
      </c>
      <c r="Y58" s="35">
        <f t="shared" si="11"/>
        <v>31</v>
      </c>
      <c r="Z58" s="35">
        <f t="shared" si="12"/>
        <v>1.6</v>
      </c>
      <c r="AA58" s="35">
        <f t="shared" si="13"/>
        <v>0</v>
      </c>
      <c r="AB58" s="35">
        <f t="shared" si="28"/>
        <v>2</v>
      </c>
      <c r="AC58" s="35">
        <f t="shared" si="27"/>
        <v>0</v>
      </c>
      <c r="AD58" s="35">
        <f t="shared" si="14"/>
        <v>0</v>
      </c>
      <c r="AE58" s="35">
        <v>31</v>
      </c>
      <c r="AF58" s="35">
        <f t="shared" si="15"/>
        <v>0</v>
      </c>
      <c r="AG58" s="35">
        <f t="shared" si="16"/>
        <v>0</v>
      </c>
      <c r="AH58" s="35">
        <f t="shared" si="17"/>
        <v>1.6</v>
      </c>
      <c r="AI58" s="35">
        <f t="shared" si="18"/>
        <v>31</v>
      </c>
      <c r="AJ58" s="35">
        <f t="shared" si="19"/>
        <v>1.6</v>
      </c>
      <c r="AK58" s="35">
        <f t="shared" si="20"/>
        <v>0</v>
      </c>
      <c r="AL58" s="35">
        <f t="shared" si="21"/>
        <v>0</v>
      </c>
      <c r="AM58" s="35">
        <f t="shared" si="29"/>
        <v>60</v>
      </c>
      <c r="AN58" s="35">
        <f t="shared" si="30"/>
        <v>30</v>
      </c>
      <c r="AO58" s="35">
        <f t="shared" si="22"/>
        <v>0</v>
      </c>
      <c r="AP58" s="35">
        <f t="shared" si="23"/>
        <v>0</v>
      </c>
    </row>
    <row r="59" spans="1:42" ht="18" customHeight="1" x14ac:dyDescent="0.3">
      <c r="A59" s="52"/>
      <c r="C59" s="53"/>
      <c r="D59" s="54"/>
      <c r="E59" s="55"/>
      <c r="F59" s="56"/>
      <c r="G59" s="55"/>
      <c r="I59" s="57">
        <f t="shared" si="0"/>
        <v>0</v>
      </c>
      <c r="J59" s="58">
        <f t="shared" si="1"/>
        <v>0</v>
      </c>
      <c r="K59" s="59">
        <f t="shared" si="2"/>
        <v>0</v>
      </c>
      <c r="L59" s="58">
        <f t="shared" si="3"/>
        <v>0</v>
      </c>
      <c r="M59" s="59">
        <f t="shared" si="4"/>
        <v>0</v>
      </c>
      <c r="N59" s="58">
        <f t="shared" si="24"/>
        <v>0</v>
      </c>
      <c r="O59" s="59">
        <f t="shared" si="5"/>
        <v>0</v>
      </c>
      <c r="Q59" s="36">
        <f t="shared" si="6"/>
        <v>0</v>
      </c>
      <c r="R59" s="36">
        <f t="shared" si="7"/>
        <v>0</v>
      </c>
      <c r="S59" s="36"/>
      <c r="T59" s="35">
        <f t="shared" si="8"/>
        <v>59</v>
      </c>
      <c r="U59" s="35" t="str">
        <f t="shared" si="25"/>
        <v>59</v>
      </c>
      <c r="V59" s="35">
        <f t="shared" si="26"/>
        <v>0</v>
      </c>
      <c r="W59" s="35">
        <f t="shared" si="9"/>
        <v>1.59</v>
      </c>
      <c r="X59" s="35">
        <f t="shared" si="10"/>
        <v>0</v>
      </c>
      <c r="Y59" s="35">
        <f t="shared" si="11"/>
        <v>32</v>
      </c>
      <c r="Z59" s="35">
        <f t="shared" si="12"/>
        <v>1.59</v>
      </c>
      <c r="AA59" s="35">
        <f t="shared" si="13"/>
        <v>0</v>
      </c>
      <c r="AB59" s="35">
        <f t="shared" si="28"/>
        <v>2</v>
      </c>
      <c r="AC59" s="35">
        <f t="shared" si="27"/>
        <v>0</v>
      </c>
      <c r="AD59" s="35">
        <f t="shared" si="14"/>
        <v>0</v>
      </c>
      <c r="AE59" s="35">
        <v>32</v>
      </c>
      <c r="AF59" s="35">
        <f t="shared" si="15"/>
        <v>0</v>
      </c>
      <c r="AG59" s="35">
        <f t="shared" si="16"/>
        <v>0</v>
      </c>
      <c r="AH59" s="35">
        <f t="shared" si="17"/>
        <v>1.59</v>
      </c>
      <c r="AI59" s="35">
        <f t="shared" si="18"/>
        <v>32</v>
      </c>
      <c r="AJ59" s="35">
        <f t="shared" si="19"/>
        <v>1.59</v>
      </c>
      <c r="AK59" s="35">
        <f t="shared" si="20"/>
        <v>0</v>
      </c>
      <c r="AL59" s="35">
        <f t="shared" si="21"/>
        <v>0</v>
      </c>
      <c r="AM59" s="35">
        <f t="shared" si="29"/>
        <v>60</v>
      </c>
      <c r="AN59" s="35">
        <f t="shared" si="30"/>
        <v>30</v>
      </c>
      <c r="AO59" s="35">
        <f t="shared" si="22"/>
        <v>0</v>
      </c>
      <c r="AP59" s="35">
        <f t="shared" si="23"/>
        <v>0</v>
      </c>
    </row>
    <row r="60" spans="1:42" ht="18" customHeight="1" x14ac:dyDescent="0.3">
      <c r="A60" s="52"/>
      <c r="C60" s="53"/>
      <c r="D60" s="54"/>
      <c r="E60" s="55"/>
      <c r="F60" s="56"/>
      <c r="G60" s="55"/>
      <c r="I60" s="57">
        <f t="shared" ref="I60:I70" si="31">IF(OR(E60="",E60=0),0,IF(OR(AND(E60&lt;3.5,E60&gt;0),E60&gt;7.5),"ERROR",IF(AND(E60&gt;=3.5,E60&lt;5.5),0.5,IF(E60&gt;=5.5,1,0))))</f>
        <v>0</v>
      </c>
      <c r="J60" s="58">
        <f t="shared" ref="J60:J70" si="32">IF(K60=1,MIN(5.5,F60),IF(K60=0.5,MIN(3.5,F60),0))</f>
        <v>0</v>
      </c>
      <c r="K60" s="59">
        <f t="shared" si="2"/>
        <v>0</v>
      </c>
      <c r="L60" s="58">
        <f t="shared" ref="L60:L70" si="33">IF(AND(Q60&gt;0,I60=0,E60+Q60&gt;=3.5,E60+Q60&lt;=5.5),Q60,IF(AND(Q60&gt;0,I60=0.5,E60+Q60&lt;5.5),0,Q60))</f>
        <v>0</v>
      </c>
      <c r="M60" s="59">
        <f t="shared" ref="M60:M70" si="34">IF(L60=0,0,IF(AND(I60=0,L60&gt;=5.5),1,IF(AND(OR(I60=0,I60=0.5),L60+E60&gt;=3.5),0.5,0)))</f>
        <v>0</v>
      </c>
      <c r="N60" s="58">
        <f t="shared" si="24"/>
        <v>0</v>
      </c>
      <c r="O60" s="59">
        <f t="shared" ref="O60:O70" si="35">IF(N60=0,0,IF(AND(I60=0,N60&gt;=5.5),1,IF(AND(OR(I60=0,I60=0.5),N60+E60&gt;=3.5),0.5,0)))</f>
        <v>0</v>
      </c>
      <c r="Q60" s="36">
        <f t="shared" si="6"/>
        <v>0</v>
      </c>
      <c r="R60" s="36">
        <f t="shared" si="7"/>
        <v>0</v>
      </c>
      <c r="S60" s="36"/>
      <c r="T60" s="35">
        <f t="shared" si="8"/>
        <v>58</v>
      </c>
      <c r="U60" s="35" t="str">
        <f t="shared" si="25"/>
        <v>58</v>
      </c>
      <c r="V60" s="35">
        <f t="shared" si="26"/>
        <v>0</v>
      </c>
      <c r="W60" s="35">
        <f t="shared" ref="W60:W91" si="36">VALUE(CONCATENATE(ROUND(V60+1,0),".",U60))</f>
        <v>1.58</v>
      </c>
      <c r="X60" s="35">
        <f t="shared" ref="X60:X70" si="37">IF(V60=0,0,IF(AND(I60=0,V60&gt;=5.5),1,IF(AND(OR(I60=0,I60=0.5),V60+E60&gt;=3.5),0.5,0)))</f>
        <v>0</v>
      </c>
      <c r="Y60" s="35">
        <f t="shared" si="11"/>
        <v>33</v>
      </c>
      <c r="Z60" s="35">
        <f t="shared" si="12"/>
        <v>1.58</v>
      </c>
      <c r="AA60" s="35">
        <f t="shared" si="13"/>
        <v>0</v>
      </c>
      <c r="AB60" s="35">
        <f t="shared" si="28"/>
        <v>2</v>
      </c>
      <c r="AC60" s="35">
        <f t="shared" si="27"/>
        <v>0</v>
      </c>
      <c r="AD60" s="35">
        <f t="shared" ref="AD60:AD70" si="38">E60+G60+F60</f>
        <v>0</v>
      </c>
      <c r="AE60" s="35">
        <v>33</v>
      </c>
      <c r="AF60" s="35">
        <f t="shared" ref="AF60:AF70" si="39">IF(K60&gt;0,0,IF(AND(I60=0.5,AD60&gt;=5.5),MIN(5.5-E60,G60+F60,3.5),IF(AND(I60=0,AD60&gt;=5.5),MIN(G60+F60,5.5),IF(AND(I60=0,AD60&gt;=3.5),MIN(G60+F60,3.5),0))))</f>
        <v>0</v>
      </c>
      <c r="AG60" s="35">
        <f t="shared" ref="AG60:AG70" si="40">IF(AC60&gt;0,100,AF60)</f>
        <v>0</v>
      </c>
      <c r="AH60" s="35">
        <f t="shared" ref="AH60:AH91" si="41">VALUE(CONCATENATE(ROUND(AG60+1,0),".",U60))</f>
        <v>1.58</v>
      </c>
      <c r="AI60" s="35">
        <f t="shared" si="18"/>
        <v>33</v>
      </c>
      <c r="AJ60" s="35">
        <f t="shared" si="19"/>
        <v>1.58</v>
      </c>
      <c r="AK60" s="35">
        <f t="shared" si="20"/>
        <v>0</v>
      </c>
      <c r="AL60" s="35">
        <f t="shared" si="21"/>
        <v>0</v>
      </c>
      <c r="AM60" s="35">
        <f t="shared" si="29"/>
        <v>60</v>
      </c>
      <c r="AN60" s="35">
        <f t="shared" si="30"/>
        <v>30</v>
      </c>
      <c r="AO60" s="35">
        <f t="shared" si="22"/>
        <v>0</v>
      </c>
      <c r="AP60" s="35">
        <f t="shared" si="23"/>
        <v>0</v>
      </c>
    </row>
    <row r="61" spans="1:42" ht="18" customHeight="1" x14ac:dyDescent="0.3">
      <c r="A61" s="52"/>
      <c r="C61" s="53"/>
      <c r="D61" s="54"/>
      <c r="E61" s="55"/>
      <c r="F61" s="56"/>
      <c r="G61" s="55"/>
      <c r="I61" s="57">
        <f t="shared" si="31"/>
        <v>0</v>
      </c>
      <c r="J61" s="58">
        <f t="shared" si="32"/>
        <v>0</v>
      </c>
      <c r="K61" s="59">
        <f t="shared" si="2"/>
        <v>0</v>
      </c>
      <c r="L61" s="58">
        <f t="shared" si="33"/>
        <v>0</v>
      </c>
      <c r="M61" s="59">
        <f t="shared" si="34"/>
        <v>0</v>
      </c>
      <c r="N61" s="58">
        <f t="shared" si="24"/>
        <v>0</v>
      </c>
      <c r="O61" s="59">
        <f t="shared" si="35"/>
        <v>0</v>
      </c>
      <c r="Q61" s="36">
        <f t="shared" si="6"/>
        <v>0</v>
      </c>
      <c r="R61" s="36">
        <f t="shared" si="7"/>
        <v>0</v>
      </c>
      <c r="S61" s="36"/>
      <c r="T61" s="35">
        <f t="shared" si="8"/>
        <v>57</v>
      </c>
      <c r="U61" s="35" t="str">
        <f t="shared" si="25"/>
        <v>57</v>
      </c>
      <c r="V61" s="35">
        <f t="shared" si="26"/>
        <v>0</v>
      </c>
      <c r="W61" s="35">
        <f t="shared" si="36"/>
        <v>1.57</v>
      </c>
      <c r="X61" s="35">
        <f t="shared" si="37"/>
        <v>0</v>
      </c>
      <c r="Y61" s="35">
        <f t="shared" si="11"/>
        <v>34</v>
      </c>
      <c r="Z61" s="35">
        <f t="shared" si="12"/>
        <v>1.57</v>
      </c>
      <c r="AA61" s="35">
        <f t="shared" si="13"/>
        <v>0</v>
      </c>
      <c r="AB61" s="35">
        <f t="shared" si="28"/>
        <v>2</v>
      </c>
      <c r="AC61" s="35">
        <f t="shared" si="27"/>
        <v>0</v>
      </c>
      <c r="AD61" s="35">
        <f t="shared" si="38"/>
        <v>0</v>
      </c>
      <c r="AE61" s="35">
        <v>34</v>
      </c>
      <c r="AF61" s="35">
        <f t="shared" si="39"/>
        <v>0</v>
      </c>
      <c r="AG61" s="35">
        <f t="shared" si="40"/>
        <v>0</v>
      </c>
      <c r="AH61" s="35">
        <f t="shared" si="41"/>
        <v>1.57</v>
      </c>
      <c r="AI61" s="35">
        <f t="shared" si="18"/>
        <v>34</v>
      </c>
      <c r="AJ61" s="35">
        <f t="shared" si="19"/>
        <v>1.57</v>
      </c>
      <c r="AK61" s="35">
        <f t="shared" si="20"/>
        <v>0</v>
      </c>
      <c r="AL61" s="35">
        <f t="shared" si="21"/>
        <v>0</v>
      </c>
      <c r="AM61" s="35">
        <f t="shared" si="29"/>
        <v>60</v>
      </c>
      <c r="AN61" s="35">
        <f t="shared" si="30"/>
        <v>30</v>
      </c>
      <c r="AO61" s="35">
        <f t="shared" si="22"/>
        <v>0</v>
      </c>
      <c r="AP61" s="35">
        <f t="shared" si="23"/>
        <v>0</v>
      </c>
    </row>
    <row r="62" spans="1:42" ht="18" customHeight="1" x14ac:dyDescent="0.3">
      <c r="A62" s="52"/>
      <c r="C62" s="53"/>
      <c r="D62" s="54"/>
      <c r="E62" s="55"/>
      <c r="F62" s="56"/>
      <c r="G62" s="55"/>
      <c r="I62" s="57">
        <f t="shared" si="31"/>
        <v>0</v>
      </c>
      <c r="J62" s="58">
        <f t="shared" si="32"/>
        <v>0</v>
      </c>
      <c r="K62" s="59">
        <f t="shared" si="2"/>
        <v>0</v>
      </c>
      <c r="L62" s="58">
        <f t="shared" si="33"/>
        <v>0</v>
      </c>
      <c r="M62" s="59">
        <f t="shared" si="34"/>
        <v>0</v>
      </c>
      <c r="N62" s="58">
        <f t="shared" si="24"/>
        <v>0</v>
      </c>
      <c r="O62" s="59">
        <f t="shared" si="35"/>
        <v>0</v>
      </c>
      <c r="Q62" s="36">
        <f t="shared" si="6"/>
        <v>0</v>
      </c>
      <c r="R62" s="36">
        <f t="shared" si="7"/>
        <v>0</v>
      </c>
      <c r="S62" s="36"/>
      <c r="T62" s="35">
        <f t="shared" si="8"/>
        <v>56</v>
      </c>
      <c r="U62" s="35" t="str">
        <f t="shared" si="25"/>
        <v>56</v>
      </c>
      <c r="V62" s="35">
        <f t="shared" si="26"/>
        <v>0</v>
      </c>
      <c r="W62" s="35">
        <f t="shared" si="36"/>
        <v>1.56</v>
      </c>
      <c r="X62" s="35">
        <f t="shared" si="37"/>
        <v>0</v>
      </c>
      <c r="Y62" s="35">
        <f t="shared" si="11"/>
        <v>35</v>
      </c>
      <c r="Z62" s="35">
        <f t="shared" si="12"/>
        <v>1.56</v>
      </c>
      <c r="AA62" s="35">
        <f t="shared" si="13"/>
        <v>0</v>
      </c>
      <c r="AB62" s="35">
        <f t="shared" si="28"/>
        <v>2</v>
      </c>
      <c r="AC62" s="35">
        <f t="shared" si="27"/>
        <v>0</v>
      </c>
      <c r="AD62" s="35">
        <f t="shared" si="38"/>
        <v>0</v>
      </c>
      <c r="AE62" s="35">
        <v>35</v>
      </c>
      <c r="AF62" s="35">
        <f t="shared" si="39"/>
        <v>0</v>
      </c>
      <c r="AG62" s="35">
        <f t="shared" si="40"/>
        <v>0</v>
      </c>
      <c r="AH62" s="35">
        <f t="shared" si="41"/>
        <v>1.56</v>
      </c>
      <c r="AI62" s="35">
        <f t="shared" si="18"/>
        <v>35</v>
      </c>
      <c r="AJ62" s="35">
        <f t="shared" si="19"/>
        <v>1.56</v>
      </c>
      <c r="AK62" s="35">
        <f t="shared" si="20"/>
        <v>0</v>
      </c>
      <c r="AL62" s="35">
        <f t="shared" si="21"/>
        <v>0</v>
      </c>
      <c r="AM62" s="35">
        <f t="shared" si="29"/>
        <v>60</v>
      </c>
      <c r="AN62" s="35">
        <f t="shared" si="30"/>
        <v>30</v>
      </c>
      <c r="AO62" s="35">
        <f t="shared" si="22"/>
        <v>0</v>
      </c>
      <c r="AP62" s="35">
        <f t="shared" si="23"/>
        <v>0</v>
      </c>
    </row>
    <row r="63" spans="1:42" ht="18" customHeight="1" x14ac:dyDescent="0.3">
      <c r="A63" s="52"/>
      <c r="C63" s="53"/>
      <c r="D63" s="54"/>
      <c r="E63" s="55"/>
      <c r="F63" s="56"/>
      <c r="G63" s="55"/>
      <c r="I63" s="57">
        <f t="shared" si="31"/>
        <v>0</v>
      </c>
      <c r="J63" s="58">
        <f t="shared" si="32"/>
        <v>0</v>
      </c>
      <c r="K63" s="59">
        <f t="shared" si="2"/>
        <v>0</v>
      </c>
      <c r="L63" s="58">
        <f t="shared" si="33"/>
        <v>0</v>
      </c>
      <c r="M63" s="59">
        <f t="shared" si="34"/>
        <v>0</v>
      </c>
      <c r="N63" s="58">
        <f t="shared" si="24"/>
        <v>0</v>
      </c>
      <c r="O63" s="59">
        <f t="shared" si="35"/>
        <v>0</v>
      </c>
      <c r="Q63" s="36">
        <f t="shared" si="6"/>
        <v>0</v>
      </c>
      <c r="R63" s="36">
        <f t="shared" si="7"/>
        <v>0</v>
      </c>
      <c r="S63" s="36"/>
      <c r="T63" s="35">
        <f t="shared" si="8"/>
        <v>55</v>
      </c>
      <c r="U63" s="35" t="str">
        <f t="shared" si="25"/>
        <v>55</v>
      </c>
      <c r="V63" s="35">
        <f t="shared" si="26"/>
        <v>0</v>
      </c>
      <c r="W63" s="35">
        <f t="shared" si="36"/>
        <v>1.55</v>
      </c>
      <c r="X63" s="35">
        <f t="shared" si="37"/>
        <v>0</v>
      </c>
      <c r="Y63" s="35">
        <f t="shared" si="11"/>
        <v>36</v>
      </c>
      <c r="Z63" s="35">
        <f t="shared" si="12"/>
        <v>1.55</v>
      </c>
      <c r="AA63" s="35">
        <f t="shared" si="13"/>
        <v>0</v>
      </c>
      <c r="AB63" s="35">
        <f t="shared" si="28"/>
        <v>2</v>
      </c>
      <c r="AC63" s="35">
        <f t="shared" si="27"/>
        <v>0</v>
      </c>
      <c r="AD63" s="35">
        <f t="shared" si="38"/>
        <v>0</v>
      </c>
      <c r="AE63" s="35">
        <v>36</v>
      </c>
      <c r="AF63" s="35">
        <f t="shared" si="39"/>
        <v>0</v>
      </c>
      <c r="AG63" s="35">
        <f t="shared" si="40"/>
        <v>0</v>
      </c>
      <c r="AH63" s="35">
        <f t="shared" si="41"/>
        <v>1.55</v>
      </c>
      <c r="AI63" s="35">
        <f t="shared" si="18"/>
        <v>36</v>
      </c>
      <c r="AJ63" s="35">
        <f t="shared" si="19"/>
        <v>1.55</v>
      </c>
      <c r="AK63" s="35">
        <f t="shared" si="20"/>
        <v>0</v>
      </c>
      <c r="AL63" s="35">
        <f t="shared" si="21"/>
        <v>0</v>
      </c>
      <c r="AM63" s="35">
        <f t="shared" si="29"/>
        <v>60</v>
      </c>
      <c r="AN63" s="35">
        <f t="shared" si="30"/>
        <v>30</v>
      </c>
      <c r="AO63" s="35">
        <f t="shared" si="22"/>
        <v>0</v>
      </c>
      <c r="AP63" s="35">
        <f t="shared" si="23"/>
        <v>0</v>
      </c>
    </row>
    <row r="64" spans="1:42" ht="18" customHeight="1" x14ac:dyDescent="0.3">
      <c r="A64" s="52"/>
      <c r="C64" s="53"/>
      <c r="D64" s="54"/>
      <c r="E64" s="55"/>
      <c r="F64" s="56"/>
      <c r="G64" s="55"/>
      <c r="I64" s="57">
        <f t="shared" si="31"/>
        <v>0</v>
      </c>
      <c r="J64" s="58">
        <f t="shared" si="32"/>
        <v>0</v>
      </c>
      <c r="K64" s="59">
        <f t="shared" si="2"/>
        <v>0</v>
      </c>
      <c r="L64" s="58">
        <f t="shared" si="33"/>
        <v>0</v>
      </c>
      <c r="M64" s="59">
        <f t="shared" si="34"/>
        <v>0</v>
      </c>
      <c r="N64" s="58">
        <f t="shared" si="24"/>
        <v>0</v>
      </c>
      <c r="O64" s="59">
        <f t="shared" si="35"/>
        <v>0</v>
      </c>
      <c r="Q64" s="36">
        <f t="shared" si="6"/>
        <v>0</v>
      </c>
      <c r="R64" s="36">
        <f t="shared" si="7"/>
        <v>0</v>
      </c>
      <c r="S64" s="36"/>
      <c r="T64" s="35">
        <f t="shared" si="8"/>
        <v>54</v>
      </c>
      <c r="U64" s="35" t="str">
        <f t="shared" si="25"/>
        <v>54</v>
      </c>
      <c r="V64" s="35">
        <f t="shared" si="26"/>
        <v>0</v>
      </c>
      <c r="W64" s="35">
        <f t="shared" si="36"/>
        <v>1.54</v>
      </c>
      <c r="X64" s="35">
        <f t="shared" si="37"/>
        <v>0</v>
      </c>
      <c r="Y64" s="35">
        <f t="shared" si="11"/>
        <v>37</v>
      </c>
      <c r="Z64" s="35">
        <f t="shared" si="12"/>
        <v>1.54</v>
      </c>
      <c r="AA64" s="35">
        <f t="shared" si="13"/>
        <v>0</v>
      </c>
      <c r="AB64" s="35">
        <f t="shared" si="28"/>
        <v>2</v>
      </c>
      <c r="AC64" s="35">
        <f t="shared" si="27"/>
        <v>0</v>
      </c>
      <c r="AD64" s="35">
        <f t="shared" si="38"/>
        <v>0</v>
      </c>
      <c r="AE64" s="35">
        <v>37</v>
      </c>
      <c r="AF64" s="35">
        <f t="shared" si="39"/>
        <v>0</v>
      </c>
      <c r="AG64" s="35">
        <f t="shared" si="40"/>
        <v>0</v>
      </c>
      <c r="AH64" s="35">
        <f t="shared" si="41"/>
        <v>1.54</v>
      </c>
      <c r="AI64" s="35">
        <f t="shared" si="18"/>
        <v>37</v>
      </c>
      <c r="AJ64" s="35">
        <f t="shared" si="19"/>
        <v>1.54</v>
      </c>
      <c r="AK64" s="35">
        <f t="shared" si="20"/>
        <v>0</v>
      </c>
      <c r="AL64" s="35">
        <f t="shared" si="21"/>
        <v>0</v>
      </c>
      <c r="AM64" s="35">
        <f t="shared" si="29"/>
        <v>60</v>
      </c>
      <c r="AN64" s="35">
        <f t="shared" si="30"/>
        <v>30</v>
      </c>
      <c r="AO64" s="35">
        <f t="shared" si="22"/>
        <v>0</v>
      </c>
      <c r="AP64" s="35">
        <f t="shared" si="23"/>
        <v>0</v>
      </c>
    </row>
    <row r="65" spans="1:42" ht="18" customHeight="1" x14ac:dyDescent="0.3">
      <c r="A65" s="52"/>
      <c r="C65" s="53"/>
      <c r="D65" s="54"/>
      <c r="E65" s="55"/>
      <c r="F65" s="56"/>
      <c r="G65" s="55"/>
      <c r="I65" s="57">
        <f t="shared" si="31"/>
        <v>0</v>
      </c>
      <c r="J65" s="58">
        <f t="shared" si="32"/>
        <v>0</v>
      </c>
      <c r="K65" s="59">
        <f t="shared" si="2"/>
        <v>0</v>
      </c>
      <c r="L65" s="58">
        <f t="shared" si="33"/>
        <v>0</v>
      </c>
      <c r="M65" s="59">
        <f t="shared" si="34"/>
        <v>0</v>
      </c>
      <c r="N65" s="58">
        <f t="shared" si="24"/>
        <v>0</v>
      </c>
      <c r="O65" s="59">
        <f t="shared" si="35"/>
        <v>0</v>
      </c>
      <c r="Q65" s="36">
        <f t="shared" si="6"/>
        <v>0</v>
      </c>
      <c r="R65" s="36">
        <f t="shared" si="7"/>
        <v>0</v>
      </c>
      <c r="S65" s="36"/>
      <c r="T65" s="35">
        <f t="shared" si="8"/>
        <v>53</v>
      </c>
      <c r="U65" s="35" t="str">
        <f t="shared" si="25"/>
        <v>53</v>
      </c>
      <c r="V65" s="35">
        <f t="shared" si="26"/>
        <v>0</v>
      </c>
      <c r="W65" s="35">
        <f t="shared" si="36"/>
        <v>1.53</v>
      </c>
      <c r="X65" s="35">
        <f t="shared" si="37"/>
        <v>0</v>
      </c>
      <c r="Y65" s="35">
        <f t="shared" si="11"/>
        <v>38</v>
      </c>
      <c r="Z65" s="35">
        <f t="shared" si="12"/>
        <v>1.53</v>
      </c>
      <c r="AA65" s="35">
        <f t="shared" si="13"/>
        <v>0</v>
      </c>
      <c r="AB65" s="35">
        <f t="shared" si="28"/>
        <v>2</v>
      </c>
      <c r="AC65" s="35">
        <f t="shared" si="27"/>
        <v>0</v>
      </c>
      <c r="AD65" s="35">
        <f t="shared" si="38"/>
        <v>0</v>
      </c>
      <c r="AE65" s="35">
        <v>38</v>
      </c>
      <c r="AF65" s="35">
        <f t="shared" si="39"/>
        <v>0</v>
      </c>
      <c r="AG65" s="35">
        <f t="shared" si="40"/>
        <v>0</v>
      </c>
      <c r="AH65" s="35">
        <f t="shared" si="41"/>
        <v>1.53</v>
      </c>
      <c r="AI65" s="35">
        <f t="shared" si="18"/>
        <v>38</v>
      </c>
      <c r="AJ65" s="35">
        <f t="shared" si="19"/>
        <v>1.53</v>
      </c>
      <c r="AK65" s="35">
        <f t="shared" si="20"/>
        <v>0</v>
      </c>
      <c r="AL65" s="35">
        <f t="shared" si="21"/>
        <v>0</v>
      </c>
      <c r="AM65" s="35">
        <f t="shared" si="29"/>
        <v>60</v>
      </c>
      <c r="AN65" s="35">
        <f t="shared" si="30"/>
        <v>30</v>
      </c>
      <c r="AO65" s="35">
        <f t="shared" si="22"/>
        <v>0</v>
      </c>
      <c r="AP65" s="35">
        <f t="shared" si="23"/>
        <v>0</v>
      </c>
    </row>
    <row r="66" spans="1:42" ht="18" customHeight="1" x14ac:dyDescent="0.3">
      <c r="A66" s="52"/>
      <c r="C66" s="53"/>
      <c r="D66" s="54"/>
      <c r="E66" s="55"/>
      <c r="F66" s="56"/>
      <c r="G66" s="55"/>
      <c r="I66" s="57">
        <f t="shared" si="31"/>
        <v>0</v>
      </c>
      <c r="J66" s="58">
        <f t="shared" si="32"/>
        <v>0</v>
      </c>
      <c r="K66" s="59">
        <f t="shared" si="2"/>
        <v>0</v>
      </c>
      <c r="L66" s="58">
        <f t="shared" si="33"/>
        <v>0</v>
      </c>
      <c r="M66" s="59">
        <f t="shared" si="34"/>
        <v>0</v>
      </c>
      <c r="N66" s="58">
        <f t="shared" si="24"/>
        <v>0</v>
      </c>
      <c r="O66" s="59">
        <f t="shared" si="35"/>
        <v>0</v>
      </c>
      <c r="Q66" s="36">
        <f t="shared" si="6"/>
        <v>0</v>
      </c>
      <c r="R66" s="36">
        <f t="shared" si="7"/>
        <v>0</v>
      </c>
      <c r="S66" s="36"/>
      <c r="T66" s="35">
        <f t="shared" si="8"/>
        <v>52</v>
      </c>
      <c r="U66" s="35" t="str">
        <f t="shared" si="25"/>
        <v>52</v>
      </c>
      <c r="V66" s="35">
        <f t="shared" si="26"/>
        <v>0</v>
      </c>
      <c r="W66" s="35">
        <f t="shared" si="36"/>
        <v>1.52</v>
      </c>
      <c r="X66" s="35">
        <f t="shared" si="37"/>
        <v>0</v>
      </c>
      <c r="Y66" s="35">
        <f t="shared" si="11"/>
        <v>39</v>
      </c>
      <c r="Z66" s="35">
        <f t="shared" si="12"/>
        <v>1.52</v>
      </c>
      <c r="AA66" s="35">
        <f t="shared" si="13"/>
        <v>0</v>
      </c>
      <c r="AB66" s="35">
        <f t="shared" si="28"/>
        <v>2</v>
      </c>
      <c r="AC66" s="35">
        <f t="shared" si="27"/>
        <v>0</v>
      </c>
      <c r="AD66" s="35">
        <f t="shared" si="38"/>
        <v>0</v>
      </c>
      <c r="AE66" s="35">
        <v>39</v>
      </c>
      <c r="AF66" s="35">
        <f t="shared" si="39"/>
        <v>0</v>
      </c>
      <c r="AG66" s="35">
        <f t="shared" si="40"/>
        <v>0</v>
      </c>
      <c r="AH66" s="35">
        <f t="shared" si="41"/>
        <v>1.52</v>
      </c>
      <c r="AI66" s="35">
        <f t="shared" si="18"/>
        <v>39</v>
      </c>
      <c r="AJ66" s="35">
        <f t="shared" si="19"/>
        <v>1.52</v>
      </c>
      <c r="AK66" s="35">
        <f t="shared" si="20"/>
        <v>0</v>
      </c>
      <c r="AL66" s="35">
        <f t="shared" si="21"/>
        <v>0</v>
      </c>
      <c r="AM66" s="35">
        <f t="shared" si="29"/>
        <v>60</v>
      </c>
      <c r="AN66" s="35">
        <f t="shared" si="30"/>
        <v>30</v>
      </c>
      <c r="AO66" s="35">
        <f t="shared" si="22"/>
        <v>0</v>
      </c>
      <c r="AP66" s="35">
        <f t="shared" si="23"/>
        <v>0</v>
      </c>
    </row>
    <row r="67" spans="1:42" ht="18" customHeight="1" x14ac:dyDescent="0.3">
      <c r="A67" s="52"/>
      <c r="C67" s="53"/>
      <c r="D67" s="54"/>
      <c r="E67" s="55"/>
      <c r="F67" s="56"/>
      <c r="G67" s="55"/>
      <c r="I67" s="57">
        <f t="shared" si="31"/>
        <v>0</v>
      </c>
      <c r="J67" s="58">
        <f t="shared" si="32"/>
        <v>0</v>
      </c>
      <c r="K67" s="59">
        <f t="shared" si="2"/>
        <v>0</v>
      </c>
      <c r="L67" s="58">
        <f t="shared" si="33"/>
        <v>0</v>
      </c>
      <c r="M67" s="59">
        <f t="shared" si="34"/>
        <v>0</v>
      </c>
      <c r="N67" s="58">
        <f t="shared" si="24"/>
        <v>0</v>
      </c>
      <c r="O67" s="59">
        <f t="shared" si="35"/>
        <v>0</v>
      </c>
      <c r="Q67" s="36">
        <f t="shared" si="6"/>
        <v>0</v>
      </c>
      <c r="R67" s="36">
        <f t="shared" si="7"/>
        <v>0</v>
      </c>
      <c r="S67" s="36"/>
      <c r="T67" s="35">
        <f t="shared" si="8"/>
        <v>51</v>
      </c>
      <c r="U67" s="35" t="str">
        <f t="shared" si="25"/>
        <v>51</v>
      </c>
      <c r="V67" s="35">
        <f t="shared" si="26"/>
        <v>0</v>
      </c>
      <c r="W67" s="35">
        <f t="shared" si="36"/>
        <v>1.51</v>
      </c>
      <c r="X67" s="35">
        <f t="shared" si="37"/>
        <v>0</v>
      </c>
      <c r="Y67" s="35">
        <f t="shared" si="11"/>
        <v>40</v>
      </c>
      <c r="Z67" s="35">
        <f t="shared" si="12"/>
        <v>1.51</v>
      </c>
      <c r="AA67" s="35">
        <f t="shared" si="13"/>
        <v>0</v>
      </c>
      <c r="AB67" s="35">
        <f t="shared" si="28"/>
        <v>2</v>
      </c>
      <c r="AC67" s="35">
        <f t="shared" si="27"/>
        <v>0</v>
      </c>
      <c r="AD67" s="35">
        <f t="shared" si="38"/>
        <v>0</v>
      </c>
      <c r="AE67" s="35">
        <v>40</v>
      </c>
      <c r="AF67" s="35">
        <f t="shared" si="39"/>
        <v>0</v>
      </c>
      <c r="AG67" s="35">
        <f t="shared" si="40"/>
        <v>0</v>
      </c>
      <c r="AH67" s="35">
        <f t="shared" si="41"/>
        <v>1.51</v>
      </c>
      <c r="AI67" s="35">
        <f t="shared" si="18"/>
        <v>40</v>
      </c>
      <c r="AJ67" s="35">
        <f t="shared" si="19"/>
        <v>1.51</v>
      </c>
      <c r="AK67" s="35">
        <f t="shared" si="20"/>
        <v>0</v>
      </c>
      <c r="AL67" s="35">
        <f t="shared" si="21"/>
        <v>0</v>
      </c>
      <c r="AM67" s="35">
        <f t="shared" si="29"/>
        <v>60</v>
      </c>
      <c r="AN67" s="35">
        <f t="shared" si="30"/>
        <v>30</v>
      </c>
      <c r="AO67" s="35">
        <f t="shared" si="22"/>
        <v>0</v>
      </c>
      <c r="AP67" s="35">
        <f t="shared" si="23"/>
        <v>0</v>
      </c>
    </row>
    <row r="68" spans="1:42" ht="18" customHeight="1" x14ac:dyDescent="0.3">
      <c r="A68" s="52"/>
      <c r="C68" s="53"/>
      <c r="D68" s="54"/>
      <c r="E68" s="55"/>
      <c r="F68" s="56"/>
      <c r="G68" s="55"/>
      <c r="I68" s="57">
        <f t="shared" si="31"/>
        <v>0</v>
      </c>
      <c r="J68" s="58">
        <f t="shared" si="32"/>
        <v>0</v>
      </c>
      <c r="K68" s="59">
        <f t="shared" si="2"/>
        <v>0</v>
      </c>
      <c r="L68" s="58">
        <f t="shared" si="33"/>
        <v>0</v>
      </c>
      <c r="M68" s="59">
        <f t="shared" si="34"/>
        <v>0</v>
      </c>
      <c r="N68" s="58">
        <f t="shared" si="24"/>
        <v>0</v>
      </c>
      <c r="O68" s="59">
        <f t="shared" si="35"/>
        <v>0</v>
      </c>
      <c r="Q68" s="36">
        <f t="shared" si="6"/>
        <v>0</v>
      </c>
      <c r="R68" s="36">
        <f t="shared" si="7"/>
        <v>0</v>
      </c>
      <c r="S68" s="36"/>
      <c r="T68" s="35">
        <f t="shared" si="8"/>
        <v>50</v>
      </c>
      <c r="U68" s="35" t="str">
        <f t="shared" si="25"/>
        <v>50</v>
      </c>
      <c r="V68" s="35">
        <f t="shared" si="26"/>
        <v>0</v>
      </c>
      <c r="W68" s="35">
        <f t="shared" si="36"/>
        <v>1.5</v>
      </c>
      <c r="X68" s="35">
        <f t="shared" si="37"/>
        <v>0</v>
      </c>
      <c r="Y68" s="35">
        <f t="shared" si="11"/>
        <v>41</v>
      </c>
      <c r="Z68" s="35">
        <f t="shared" si="12"/>
        <v>1.5</v>
      </c>
      <c r="AA68" s="35">
        <f t="shared" si="13"/>
        <v>0</v>
      </c>
      <c r="AB68" s="35">
        <f t="shared" si="28"/>
        <v>2</v>
      </c>
      <c r="AC68" s="35">
        <f t="shared" si="27"/>
        <v>0</v>
      </c>
      <c r="AD68" s="35">
        <f t="shared" si="38"/>
        <v>0</v>
      </c>
      <c r="AE68" s="35">
        <v>41</v>
      </c>
      <c r="AF68" s="35">
        <f t="shared" si="39"/>
        <v>0</v>
      </c>
      <c r="AG68" s="35">
        <f t="shared" si="40"/>
        <v>0</v>
      </c>
      <c r="AH68" s="35">
        <f t="shared" si="41"/>
        <v>1.5</v>
      </c>
      <c r="AI68" s="35">
        <f t="shared" si="18"/>
        <v>41</v>
      </c>
      <c r="AJ68" s="35">
        <f t="shared" si="19"/>
        <v>1.5</v>
      </c>
      <c r="AK68" s="35">
        <f t="shared" si="20"/>
        <v>0</v>
      </c>
      <c r="AL68" s="35">
        <f t="shared" si="21"/>
        <v>0</v>
      </c>
      <c r="AM68" s="35">
        <f t="shared" si="29"/>
        <v>60</v>
      </c>
      <c r="AN68" s="35">
        <f t="shared" si="30"/>
        <v>30</v>
      </c>
      <c r="AO68" s="35">
        <f t="shared" si="22"/>
        <v>0</v>
      </c>
      <c r="AP68" s="35">
        <f t="shared" si="23"/>
        <v>0</v>
      </c>
    </row>
    <row r="69" spans="1:42" ht="18" customHeight="1" x14ac:dyDescent="0.3">
      <c r="A69" s="52"/>
      <c r="C69" s="53"/>
      <c r="D69" s="54"/>
      <c r="E69" s="55"/>
      <c r="F69" s="56"/>
      <c r="G69" s="55"/>
      <c r="I69" s="57">
        <f t="shared" si="31"/>
        <v>0</v>
      </c>
      <c r="J69" s="58">
        <f t="shared" si="32"/>
        <v>0</v>
      </c>
      <c r="K69" s="59">
        <f t="shared" si="2"/>
        <v>0</v>
      </c>
      <c r="L69" s="58">
        <f t="shared" si="33"/>
        <v>0</v>
      </c>
      <c r="M69" s="59">
        <f t="shared" si="34"/>
        <v>0</v>
      </c>
      <c r="N69" s="58">
        <f t="shared" si="24"/>
        <v>0</v>
      </c>
      <c r="O69" s="59">
        <f t="shared" si="35"/>
        <v>0</v>
      </c>
      <c r="Q69" s="36">
        <f t="shared" si="6"/>
        <v>0</v>
      </c>
      <c r="R69" s="36">
        <f t="shared" si="7"/>
        <v>0</v>
      </c>
      <c r="S69" s="36"/>
      <c r="T69" s="35">
        <f t="shared" si="8"/>
        <v>49</v>
      </c>
      <c r="U69" s="35" t="str">
        <f t="shared" si="25"/>
        <v>49</v>
      </c>
      <c r="V69" s="35">
        <f t="shared" si="26"/>
        <v>0</v>
      </c>
      <c r="W69" s="35">
        <f t="shared" si="36"/>
        <v>1.49</v>
      </c>
      <c r="X69" s="35">
        <f t="shared" si="37"/>
        <v>0</v>
      </c>
      <c r="Y69" s="35">
        <f t="shared" si="11"/>
        <v>42</v>
      </c>
      <c r="Z69" s="35">
        <f t="shared" si="12"/>
        <v>1.49</v>
      </c>
      <c r="AA69" s="35">
        <f t="shared" si="13"/>
        <v>0</v>
      </c>
      <c r="AB69" s="35">
        <f t="shared" si="28"/>
        <v>2</v>
      </c>
      <c r="AC69" s="35">
        <f t="shared" si="27"/>
        <v>0</v>
      </c>
      <c r="AD69" s="35">
        <f t="shared" si="38"/>
        <v>0</v>
      </c>
      <c r="AE69" s="35">
        <v>42</v>
      </c>
      <c r="AF69" s="35">
        <f t="shared" si="39"/>
        <v>0</v>
      </c>
      <c r="AG69" s="35">
        <f t="shared" si="40"/>
        <v>0</v>
      </c>
      <c r="AH69" s="35">
        <f t="shared" si="41"/>
        <v>1.49</v>
      </c>
      <c r="AI69" s="35">
        <f t="shared" si="18"/>
        <v>42</v>
      </c>
      <c r="AJ69" s="35">
        <f t="shared" si="19"/>
        <v>1.49</v>
      </c>
      <c r="AK69" s="35">
        <f t="shared" si="20"/>
        <v>0</v>
      </c>
      <c r="AL69" s="35">
        <f t="shared" si="21"/>
        <v>0</v>
      </c>
      <c r="AM69" s="35">
        <f t="shared" si="29"/>
        <v>60</v>
      </c>
      <c r="AN69" s="35">
        <f t="shared" si="30"/>
        <v>30</v>
      </c>
      <c r="AO69" s="35">
        <f t="shared" si="22"/>
        <v>0</v>
      </c>
      <c r="AP69" s="35">
        <f t="shared" si="23"/>
        <v>0</v>
      </c>
    </row>
    <row r="70" spans="1:42" ht="18" customHeight="1" x14ac:dyDescent="0.3">
      <c r="A70" s="52"/>
      <c r="C70" s="53"/>
      <c r="D70" s="54"/>
      <c r="E70" s="55"/>
      <c r="F70" s="56"/>
      <c r="G70" s="55"/>
      <c r="I70" s="57">
        <f t="shared" si="31"/>
        <v>0</v>
      </c>
      <c r="J70" s="58">
        <f t="shared" si="32"/>
        <v>0</v>
      </c>
      <c r="K70" s="59">
        <f t="shared" si="2"/>
        <v>0</v>
      </c>
      <c r="L70" s="58">
        <f t="shared" si="33"/>
        <v>0</v>
      </c>
      <c r="M70" s="59">
        <f t="shared" si="34"/>
        <v>0</v>
      </c>
      <c r="N70" s="58">
        <f t="shared" si="24"/>
        <v>0</v>
      </c>
      <c r="O70" s="59">
        <f t="shared" si="35"/>
        <v>0</v>
      </c>
      <c r="Q70" s="36">
        <f t="shared" si="6"/>
        <v>0</v>
      </c>
      <c r="R70" s="36">
        <f t="shared" si="7"/>
        <v>0</v>
      </c>
      <c r="S70" s="36"/>
      <c r="T70" s="35">
        <f t="shared" si="8"/>
        <v>48</v>
      </c>
      <c r="U70" s="35" t="str">
        <f t="shared" si="25"/>
        <v>48</v>
      </c>
      <c r="V70" s="35">
        <f t="shared" si="26"/>
        <v>0</v>
      </c>
      <c r="W70" s="35">
        <f t="shared" si="36"/>
        <v>1.48</v>
      </c>
      <c r="X70" s="35">
        <f t="shared" si="37"/>
        <v>0</v>
      </c>
      <c r="Y70" s="35">
        <f t="shared" si="11"/>
        <v>43</v>
      </c>
      <c r="Z70" s="35">
        <f t="shared" si="12"/>
        <v>1.48</v>
      </c>
      <c r="AA70" s="35">
        <f t="shared" si="13"/>
        <v>0</v>
      </c>
      <c r="AB70" s="35">
        <f t="shared" si="28"/>
        <v>2</v>
      </c>
      <c r="AC70" s="35">
        <f t="shared" si="27"/>
        <v>0</v>
      </c>
      <c r="AD70" s="35">
        <f t="shared" si="38"/>
        <v>0</v>
      </c>
      <c r="AE70" s="35">
        <v>43</v>
      </c>
      <c r="AF70" s="35">
        <f t="shared" si="39"/>
        <v>0</v>
      </c>
      <c r="AG70" s="35">
        <f t="shared" si="40"/>
        <v>0</v>
      </c>
      <c r="AH70" s="35">
        <f t="shared" si="41"/>
        <v>1.48</v>
      </c>
      <c r="AI70" s="35">
        <f t="shared" si="18"/>
        <v>43</v>
      </c>
      <c r="AJ70" s="35">
        <f t="shared" si="19"/>
        <v>1.48</v>
      </c>
      <c r="AK70" s="35">
        <f t="shared" si="20"/>
        <v>0</v>
      </c>
      <c r="AL70" s="35">
        <f t="shared" si="21"/>
        <v>0</v>
      </c>
      <c r="AM70" s="35">
        <f t="shared" si="29"/>
        <v>60</v>
      </c>
      <c r="AN70" s="35">
        <f t="shared" si="30"/>
        <v>30</v>
      </c>
      <c r="AO70" s="35">
        <f t="shared" si="22"/>
        <v>0</v>
      </c>
      <c r="AP70" s="35">
        <f t="shared" si="23"/>
        <v>0</v>
      </c>
    </row>
    <row r="71" spans="1:42" ht="18" customHeight="1" x14ac:dyDescent="0.3">
      <c r="A71" s="52"/>
      <c r="C71" s="53"/>
      <c r="D71" s="54"/>
      <c r="E71" s="55"/>
      <c r="F71" s="56"/>
      <c r="G71" s="55"/>
      <c r="I71" s="57">
        <f t="shared" ref="I71:I117" si="42">IF(OR(E71="",E71=0),0,IF(OR(AND(E71&lt;3.5,E71&gt;0),E71&gt;7.5),"ERROR",IF(AND(E71&gt;=3.5,E71&lt;5.5),0.5,IF(E71&gt;=5.5,1,0))))</f>
        <v>0</v>
      </c>
      <c r="J71" s="58">
        <f t="shared" ref="J71:J117" si="43">IF(K71=1,MIN(5.5,F71),IF(K71=0.5,MIN(3.5,F71),0))</f>
        <v>0</v>
      </c>
      <c r="K71" s="59">
        <f t="shared" ref="K71:K117" si="44">INDEX($AC$28:$AC$117,MATCH(W71,$Z$28:$Z$117,0))</f>
        <v>0</v>
      </c>
      <c r="L71" s="58">
        <f t="shared" ref="L71:L117" si="45">IF(AND(Q71&gt;0,I71=0,E71+Q71&gt;=3.5,E71+Q71&lt;=5.5),Q71,IF(AND(Q71&gt;0,I71=0.5,E71+Q71&lt;5.5),0,Q71))</f>
        <v>0</v>
      </c>
      <c r="M71" s="59">
        <f t="shared" ref="M71:M117" si="46">IF(L71=0,0,IF(AND(I71=0,L71&gt;=5.5),1,IF(AND(OR(I71=0,I71=0.5),L71+E71&gt;=3.5),0.5,0)))</f>
        <v>0</v>
      </c>
      <c r="N71" s="58">
        <f t="shared" ref="N71:N117" si="47">IF(AND(R71&gt;0,I71=0,E71+R71&gt;=3.5,E71+R71&lt;=5.5),R71,IF(AND(R71&gt;0,I71=0.5,E71+R71&lt;5.5),0,R71))</f>
        <v>0</v>
      </c>
      <c r="O71" s="59">
        <f t="shared" ref="O71:O117" si="48">IF(N71=0,0,IF(AND(I71=0,N71&gt;=5.5),1,IF(AND(OR(I71=0,I71=0.5),N71+E71&gt;=3.5),0.5,0)))</f>
        <v>0</v>
      </c>
      <c r="Q71" s="36">
        <f t="shared" ref="Q71:Q117" si="49">INDEX($AP$28:$AP$117,MATCH(AH71,$AJ$28:$AJ$117,0))</f>
        <v>0</v>
      </c>
      <c r="R71" s="36">
        <f t="shared" ref="R71:R117" si="50">INDEX($AO$28:$AO$117,MATCH(AH71,$AJ$28:$AJ$117,0))</f>
        <v>0</v>
      </c>
      <c r="S71" s="36"/>
      <c r="T71" s="35">
        <f t="shared" ref="T71:T117" si="51">COUNTIF($AE$28:$AE$117,"&gt;="&amp;AE71)</f>
        <v>47</v>
      </c>
      <c r="U71" s="35" t="str">
        <f t="shared" ref="U71:U117" si="52">TEXT(T71,"00")</f>
        <v>47</v>
      </c>
      <c r="V71" s="35">
        <f t="shared" ref="V71:V117" si="53">IF(F71=0,0,IF(AND(F71&gt;0,I71=0,E71+F71&gt;=3.5,E71+F71&lt;=5.5),F71,IF(AND(F71&gt;0,I71=0.5,E71+F71&lt;5.5),0,F71)))</f>
        <v>0</v>
      </c>
      <c r="W71" s="35">
        <f t="shared" si="36"/>
        <v>1.47</v>
      </c>
      <c r="X71" s="35">
        <f t="shared" ref="X71:X117" si="54">IF(V71=0,0,IF(AND(I71=0,V71&gt;=5.5),1,IF(AND(OR(I71=0,I71=0.5),V71+E71&gt;=3.5),0.5,0)))</f>
        <v>0</v>
      </c>
      <c r="Y71" s="35">
        <f t="shared" ref="Y71:Y117" si="55">COUNTIF($W$28:$W$117,"&gt;="&amp;W71)</f>
        <v>44</v>
      </c>
      <c r="Z71" s="35">
        <f t="shared" ref="Z71:Z117" si="56">INDEX($W$28:$W$117,MATCH(AE71,$Y$28:$Y$117,0))</f>
        <v>1.47</v>
      </c>
      <c r="AA71" s="35">
        <f t="shared" ref="AA71:AA117" si="57">INDEX($X$28:$X$117,MATCH(Z71,$W$28:$W$117,0))</f>
        <v>0</v>
      </c>
      <c r="AB71" s="35">
        <f t="shared" ref="AB71:AB117" si="58">AB70-AA71</f>
        <v>2</v>
      </c>
      <c r="AC71" s="35">
        <f t="shared" ref="AC71:AC117" si="59">IF(MIN(AA71+AB71,2,AA71)&lt;0,0,MIN(AA71+AB71,2,AA71))</f>
        <v>0</v>
      </c>
      <c r="AD71" s="35">
        <f t="shared" ref="AD71:AD117" si="60">E71+G71+F71</f>
        <v>0</v>
      </c>
      <c r="AE71" s="35">
        <v>44</v>
      </c>
      <c r="AF71" s="35">
        <f t="shared" ref="AF71:AF117" si="61">IF(K71&gt;0,0,IF(AND(I71=0.5,AD71&gt;=5.5),MIN(5.5-E71,G71+F71,3.5),IF(AND(I71=0,AD71&gt;=5.5),MIN(G71+F71,5.5),IF(AND(I71=0,AD71&gt;=3.5),MIN(G71+F71,3.5),0))))</f>
        <v>0</v>
      </c>
      <c r="AG71" s="35">
        <f t="shared" ref="AG71:AG117" si="62">IF(AC71&gt;0,100,AF71)</f>
        <v>0</v>
      </c>
      <c r="AH71" s="35">
        <f t="shared" si="41"/>
        <v>1.47</v>
      </c>
      <c r="AI71" s="35">
        <f t="shared" ref="AI71:AI117" si="63">COUNTIF($AH$28:$AH$117,"&gt;="&amp;AH71)</f>
        <v>44</v>
      </c>
      <c r="AJ71" s="35">
        <f t="shared" ref="AJ71:AJ117" si="64">INDEX($AH$28:$AH$117,MATCH(AE71,$AI$28:$AI$117,0))</f>
        <v>1.47</v>
      </c>
      <c r="AK71" s="35">
        <f t="shared" ref="AK71:AK117" si="65">INDEX($AG$28:$AG$117,MATCH(AJ71,$AH$28:$AH$117,0))</f>
        <v>0</v>
      </c>
      <c r="AL71" s="35">
        <f t="shared" ref="AL71:AL117" si="66">IF(AK71=100,INDEX($AF$28:$AF$117,MATCH(AJ71,$AH$28:$AH$117,0)),AK71)</f>
        <v>0</v>
      </c>
      <c r="AM71" s="35">
        <f t="shared" ref="AM71:AM117" si="67">AM70-AL71</f>
        <v>60</v>
      </c>
      <c r="AN71" s="35">
        <f t="shared" ref="AN71:AN117" si="68">AN70-AL71</f>
        <v>30</v>
      </c>
      <c r="AO71" s="35">
        <f t="shared" ref="AO71:AO117" si="69">IF(MIN(AL71+AN71,5.5,AL71)&lt;0,0,MIN(AL71+AN71,5.5,AL71))</f>
        <v>0</v>
      </c>
      <c r="AP71" s="35">
        <f t="shared" ref="AP71:AP117" si="70">IF(MIN(AL71+AM71,5.5,AL71)&lt;0,0,MIN(AL71+AM71,5.5,AL71))</f>
        <v>0</v>
      </c>
    </row>
    <row r="72" spans="1:42" ht="18" customHeight="1" x14ac:dyDescent="0.3">
      <c r="A72" s="52"/>
      <c r="C72" s="53"/>
      <c r="D72" s="54"/>
      <c r="E72" s="55"/>
      <c r="F72" s="56"/>
      <c r="G72" s="55"/>
      <c r="I72" s="57">
        <f t="shared" si="42"/>
        <v>0</v>
      </c>
      <c r="J72" s="58">
        <f t="shared" si="43"/>
        <v>0</v>
      </c>
      <c r="K72" s="59">
        <f t="shared" si="44"/>
        <v>0</v>
      </c>
      <c r="L72" s="58">
        <f t="shared" si="45"/>
        <v>0</v>
      </c>
      <c r="M72" s="59">
        <f t="shared" si="46"/>
        <v>0</v>
      </c>
      <c r="N72" s="58">
        <f t="shared" si="47"/>
        <v>0</v>
      </c>
      <c r="O72" s="59">
        <f t="shared" si="48"/>
        <v>0</v>
      </c>
      <c r="Q72" s="36">
        <f t="shared" si="49"/>
        <v>0</v>
      </c>
      <c r="R72" s="36">
        <f t="shared" si="50"/>
        <v>0</v>
      </c>
      <c r="S72" s="36"/>
      <c r="T72" s="35">
        <f t="shared" si="51"/>
        <v>46</v>
      </c>
      <c r="U72" s="35" t="str">
        <f t="shared" si="52"/>
        <v>46</v>
      </c>
      <c r="V72" s="35">
        <f t="shared" si="53"/>
        <v>0</v>
      </c>
      <c r="W72" s="35">
        <f t="shared" si="36"/>
        <v>1.46</v>
      </c>
      <c r="X72" s="35">
        <f t="shared" si="54"/>
        <v>0</v>
      </c>
      <c r="Y72" s="35">
        <f t="shared" si="55"/>
        <v>45</v>
      </c>
      <c r="Z72" s="35">
        <f t="shared" si="56"/>
        <v>1.46</v>
      </c>
      <c r="AA72" s="35">
        <f t="shared" si="57"/>
        <v>0</v>
      </c>
      <c r="AB72" s="35">
        <f t="shared" si="58"/>
        <v>2</v>
      </c>
      <c r="AC72" s="35">
        <f t="shared" si="59"/>
        <v>0</v>
      </c>
      <c r="AD72" s="35">
        <f t="shared" si="60"/>
        <v>0</v>
      </c>
      <c r="AE72" s="35">
        <v>45</v>
      </c>
      <c r="AF72" s="35">
        <f t="shared" si="61"/>
        <v>0</v>
      </c>
      <c r="AG72" s="35">
        <f t="shared" si="62"/>
        <v>0</v>
      </c>
      <c r="AH72" s="35">
        <f t="shared" si="41"/>
        <v>1.46</v>
      </c>
      <c r="AI72" s="35">
        <f t="shared" si="63"/>
        <v>45</v>
      </c>
      <c r="AJ72" s="35">
        <f t="shared" si="64"/>
        <v>1.46</v>
      </c>
      <c r="AK72" s="35">
        <f t="shared" si="65"/>
        <v>0</v>
      </c>
      <c r="AL72" s="35">
        <f t="shared" si="66"/>
        <v>0</v>
      </c>
      <c r="AM72" s="35">
        <f t="shared" si="67"/>
        <v>60</v>
      </c>
      <c r="AN72" s="35">
        <f t="shared" si="68"/>
        <v>30</v>
      </c>
      <c r="AO72" s="35">
        <f t="shared" si="69"/>
        <v>0</v>
      </c>
      <c r="AP72" s="35">
        <f t="shared" si="70"/>
        <v>0</v>
      </c>
    </row>
    <row r="73" spans="1:42" ht="18" customHeight="1" x14ac:dyDescent="0.3">
      <c r="A73" s="52"/>
      <c r="C73" s="53"/>
      <c r="D73" s="54"/>
      <c r="E73" s="55"/>
      <c r="F73" s="56"/>
      <c r="G73" s="55"/>
      <c r="I73" s="57">
        <f t="shared" si="42"/>
        <v>0</v>
      </c>
      <c r="J73" s="58">
        <f t="shared" si="43"/>
        <v>0</v>
      </c>
      <c r="K73" s="59">
        <f t="shared" si="44"/>
        <v>0</v>
      </c>
      <c r="L73" s="58">
        <f t="shared" si="45"/>
        <v>0</v>
      </c>
      <c r="M73" s="59">
        <f t="shared" si="46"/>
        <v>0</v>
      </c>
      <c r="N73" s="58">
        <f t="shared" si="47"/>
        <v>0</v>
      </c>
      <c r="O73" s="59">
        <f t="shared" si="48"/>
        <v>0</v>
      </c>
      <c r="Q73" s="36">
        <f t="shared" si="49"/>
        <v>0</v>
      </c>
      <c r="R73" s="36">
        <f t="shared" si="50"/>
        <v>0</v>
      </c>
      <c r="S73" s="36"/>
      <c r="T73" s="35">
        <f t="shared" si="51"/>
        <v>45</v>
      </c>
      <c r="U73" s="35" t="str">
        <f t="shared" si="52"/>
        <v>45</v>
      </c>
      <c r="V73" s="35">
        <f t="shared" si="53"/>
        <v>0</v>
      </c>
      <c r="W73" s="35">
        <f t="shared" si="36"/>
        <v>1.45</v>
      </c>
      <c r="X73" s="35">
        <f t="shared" si="54"/>
        <v>0</v>
      </c>
      <c r="Y73" s="35">
        <f t="shared" si="55"/>
        <v>46</v>
      </c>
      <c r="Z73" s="35">
        <f t="shared" si="56"/>
        <v>1.45</v>
      </c>
      <c r="AA73" s="35">
        <f t="shared" si="57"/>
        <v>0</v>
      </c>
      <c r="AB73" s="35">
        <f t="shared" si="58"/>
        <v>2</v>
      </c>
      <c r="AC73" s="35">
        <f t="shared" si="59"/>
        <v>0</v>
      </c>
      <c r="AD73" s="35">
        <f t="shared" si="60"/>
        <v>0</v>
      </c>
      <c r="AE73" s="35">
        <v>46</v>
      </c>
      <c r="AF73" s="35">
        <f t="shared" si="61"/>
        <v>0</v>
      </c>
      <c r="AG73" s="35">
        <f t="shared" si="62"/>
        <v>0</v>
      </c>
      <c r="AH73" s="35">
        <f t="shared" si="41"/>
        <v>1.45</v>
      </c>
      <c r="AI73" s="35">
        <f t="shared" si="63"/>
        <v>46</v>
      </c>
      <c r="AJ73" s="35">
        <f t="shared" si="64"/>
        <v>1.45</v>
      </c>
      <c r="AK73" s="35">
        <f t="shared" si="65"/>
        <v>0</v>
      </c>
      <c r="AL73" s="35">
        <f t="shared" si="66"/>
        <v>0</v>
      </c>
      <c r="AM73" s="35">
        <f t="shared" si="67"/>
        <v>60</v>
      </c>
      <c r="AN73" s="35">
        <f t="shared" si="68"/>
        <v>30</v>
      </c>
      <c r="AO73" s="35">
        <f t="shared" si="69"/>
        <v>0</v>
      </c>
      <c r="AP73" s="35">
        <f t="shared" si="70"/>
        <v>0</v>
      </c>
    </row>
    <row r="74" spans="1:42" ht="18" customHeight="1" x14ac:dyDescent="0.3">
      <c r="A74" s="52"/>
      <c r="C74" s="53"/>
      <c r="D74" s="54"/>
      <c r="E74" s="55"/>
      <c r="F74" s="56"/>
      <c r="G74" s="55"/>
      <c r="I74" s="57">
        <f t="shared" si="42"/>
        <v>0</v>
      </c>
      <c r="J74" s="58">
        <f t="shared" si="43"/>
        <v>0</v>
      </c>
      <c r="K74" s="59">
        <f t="shared" si="44"/>
        <v>0</v>
      </c>
      <c r="L74" s="58">
        <f t="shared" si="45"/>
        <v>0</v>
      </c>
      <c r="M74" s="59">
        <f t="shared" si="46"/>
        <v>0</v>
      </c>
      <c r="N74" s="58">
        <f t="shared" si="47"/>
        <v>0</v>
      </c>
      <c r="O74" s="59">
        <f t="shared" si="48"/>
        <v>0</v>
      </c>
      <c r="Q74" s="36">
        <f t="shared" si="49"/>
        <v>0</v>
      </c>
      <c r="R74" s="36">
        <f t="shared" si="50"/>
        <v>0</v>
      </c>
      <c r="S74" s="36"/>
      <c r="T74" s="35">
        <f t="shared" si="51"/>
        <v>44</v>
      </c>
      <c r="U74" s="35" t="str">
        <f t="shared" si="52"/>
        <v>44</v>
      </c>
      <c r="V74" s="35">
        <f t="shared" si="53"/>
        <v>0</v>
      </c>
      <c r="W74" s="35">
        <f t="shared" si="36"/>
        <v>1.44</v>
      </c>
      <c r="X74" s="35">
        <f t="shared" si="54"/>
        <v>0</v>
      </c>
      <c r="Y74" s="35">
        <f t="shared" si="55"/>
        <v>47</v>
      </c>
      <c r="Z74" s="35">
        <f t="shared" si="56"/>
        <v>1.44</v>
      </c>
      <c r="AA74" s="35">
        <f t="shared" si="57"/>
        <v>0</v>
      </c>
      <c r="AB74" s="35">
        <f t="shared" si="58"/>
        <v>2</v>
      </c>
      <c r="AC74" s="35">
        <f t="shared" si="59"/>
        <v>0</v>
      </c>
      <c r="AD74" s="35">
        <f t="shared" si="60"/>
        <v>0</v>
      </c>
      <c r="AE74" s="35">
        <v>47</v>
      </c>
      <c r="AF74" s="35">
        <f t="shared" si="61"/>
        <v>0</v>
      </c>
      <c r="AG74" s="35">
        <f t="shared" si="62"/>
        <v>0</v>
      </c>
      <c r="AH74" s="35">
        <f t="shared" si="41"/>
        <v>1.44</v>
      </c>
      <c r="AI74" s="35">
        <f t="shared" si="63"/>
        <v>47</v>
      </c>
      <c r="AJ74" s="35">
        <f t="shared" si="64"/>
        <v>1.44</v>
      </c>
      <c r="AK74" s="35">
        <f t="shared" si="65"/>
        <v>0</v>
      </c>
      <c r="AL74" s="35">
        <f t="shared" si="66"/>
        <v>0</v>
      </c>
      <c r="AM74" s="35">
        <f t="shared" si="67"/>
        <v>60</v>
      </c>
      <c r="AN74" s="35">
        <f t="shared" si="68"/>
        <v>30</v>
      </c>
      <c r="AO74" s="35">
        <f t="shared" si="69"/>
        <v>0</v>
      </c>
      <c r="AP74" s="35">
        <f t="shared" si="70"/>
        <v>0</v>
      </c>
    </row>
    <row r="75" spans="1:42" ht="18" customHeight="1" x14ac:dyDescent="0.3">
      <c r="A75" s="52"/>
      <c r="C75" s="53"/>
      <c r="D75" s="54"/>
      <c r="E75" s="55"/>
      <c r="F75" s="56"/>
      <c r="G75" s="55"/>
      <c r="I75" s="57">
        <f t="shared" si="42"/>
        <v>0</v>
      </c>
      <c r="J75" s="58">
        <f t="shared" si="43"/>
        <v>0</v>
      </c>
      <c r="K75" s="59">
        <f t="shared" si="44"/>
        <v>0</v>
      </c>
      <c r="L75" s="58">
        <f t="shared" si="45"/>
        <v>0</v>
      </c>
      <c r="M75" s="59">
        <f t="shared" si="46"/>
        <v>0</v>
      </c>
      <c r="N75" s="58">
        <f t="shared" si="47"/>
        <v>0</v>
      </c>
      <c r="O75" s="59">
        <f t="shared" si="48"/>
        <v>0</v>
      </c>
      <c r="Q75" s="36">
        <f t="shared" si="49"/>
        <v>0</v>
      </c>
      <c r="R75" s="36">
        <f t="shared" si="50"/>
        <v>0</v>
      </c>
      <c r="S75" s="36"/>
      <c r="T75" s="35">
        <f t="shared" si="51"/>
        <v>43</v>
      </c>
      <c r="U75" s="35" t="str">
        <f t="shared" si="52"/>
        <v>43</v>
      </c>
      <c r="V75" s="35">
        <f t="shared" si="53"/>
        <v>0</v>
      </c>
      <c r="W75" s="35">
        <f t="shared" si="36"/>
        <v>1.43</v>
      </c>
      <c r="X75" s="35">
        <f t="shared" si="54"/>
        <v>0</v>
      </c>
      <c r="Y75" s="35">
        <f t="shared" si="55"/>
        <v>48</v>
      </c>
      <c r="Z75" s="35">
        <f t="shared" si="56"/>
        <v>1.43</v>
      </c>
      <c r="AA75" s="35">
        <f t="shared" si="57"/>
        <v>0</v>
      </c>
      <c r="AB75" s="35">
        <f t="shared" si="58"/>
        <v>2</v>
      </c>
      <c r="AC75" s="35">
        <f t="shared" si="59"/>
        <v>0</v>
      </c>
      <c r="AD75" s="35">
        <f t="shared" si="60"/>
        <v>0</v>
      </c>
      <c r="AE75" s="35">
        <v>48</v>
      </c>
      <c r="AF75" s="35">
        <f t="shared" si="61"/>
        <v>0</v>
      </c>
      <c r="AG75" s="35">
        <f t="shared" si="62"/>
        <v>0</v>
      </c>
      <c r="AH75" s="35">
        <f t="shared" si="41"/>
        <v>1.43</v>
      </c>
      <c r="AI75" s="35">
        <f t="shared" si="63"/>
        <v>48</v>
      </c>
      <c r="AJ75" s="35">
        <f t="shared" si="64"/>
        <v>1.43</v>
      </c>
      <c r="AK75" s="35">
        <f t="shared" si="65"/>
        <v>0</v>
      </c>
      <c r="AL75" s="35">
        <f t="shared" si="66"/>
        <v>0</v>
      </c>
      <c r="AM75" s="35">
        <f t="shared" si="67"/>
        <v>60</v>
      </c>
      <c r="AN75" s="35">
        <f t="shared" si="68"/>
        <v>30</v>
      </c>
      <c r="AO75" s="35">
        <f t="shared" si="69"/>
        <v>0</v>
      </c>
      <c r="AP75" s="35">
        <f t="shared" si="70"/>
        <v>0</v>
      </c>
    </row>
    <row r="76" spans="1:42" ht="18" customHeight="1" x14ac:dyDescent="0.3">
      <c r="A76" s="52"/>
      <c r="C76" s="53"/>
      <c r="D76" s="54"/>
      <c r="E76" s="55"/>
      <c r="F76" s="56"/>
      <c r="G76" s="55"/>
      <c r="I76" s="57">
        <f t="shared" si="42"/>
        <v>0</v>
      </c>
      <c r="J76" s="58">
        <f t="shared" si="43"/>
        <v>0</v>
      </c>
      <c r="K76" s="59">
        <f t="shared" si="44"/>
        <v>0</v>
      </c>
      <c r="L76" s="58">
        <f t="shared" si="45"/>
        <v>0</v>
      </c>
      <c r="M76" s="59">
        <f t="shared" si="46"/>
        <v>0</v>
      </c>
      <c r="N76" s="58">
        <f t="shared" si="47"/>
        <v>0</v>
      </c>
      <c r="O76" s="59">
        <f t="shared" si="48"/>
        <v>0</v>
      </c>
      <c r="Q76" s="36">
        <f t="shared" si="49"/>
        <v>0</v>
      </c>
      <c r="R76" s="36">
        <f t="shared" si="50"/>
        <v>0</v>
      </c>
      <c r="S76" s="36"/>
      <c r="T76" s="35">
        <f t="shared" si="51"/>
        <v>42</v>
      </c>
      <c r="U76" s="35" t="str">
        <f t="shared" si="52"/>
        <v>42</v>
      </c>
      <c r="V76" s="35">
        <f t="shared" si="53"/>
        <v>0</v>
      </c>
      <c r="W76" s="35">
        <f t="shared" si="36"/>
        <v>1.42</v>
      </c>
      <c r="X76" s="35">
        <f t="shared" si="54"/>
        <v>0</v>
      </c>
      <c r="Y76" s="35">
        <f t="shared" si="55"/>
        <v>49</v>
      </c>
      <c r="Z76" s="35">
        <f t="shared" si="56"/>
        <v>1.42</v>
      </c>
      <c r="AA76" s="35">
        <f t="shared" si="57"/>
        <v>0</v>
      </c>
      <c r="AB76" s="35">
        <f t="shared" si="58"/>
        <v>2</v>
      </c>
      <c r="AC76" s="35">
        <f t="shared" si="59"/>
        <v>0</v>
      </c>
      <c r="AD76" s="35">
        <f t="shared" si="60"/>
        <v>0</v>
      </c>
      <c r="AE76" s="35">
        <v>49</v>
      </c>
      <c r="AF76" s="35">
        <f t="shared" si="61"/>
        <v>0</v>
      </c>
      <c r="AG76" s="35">
        <f t="shared" si="62"/>
        <v>0</v>
      </c>
      <c r="AH76" s="35">
        <f t="shared" si="41"/>
        <v>1.42</v>
      </c>
      <c r="AI76" s="35">
        <f t="shared" si="63"/>
        <v>49</v>
      </c>
      <c r="AJ76" s="35">
        <f t="shared" si="64"/>
        <v>1.42</v>
      </c>
      <c r="AK76" s="35">
        <f t="shared" si="65"/>
        <v>0</v>
      </c>
      <c r="AL76" s="35">
        <f t="shared" si="66"/>
        <v>0</v>
      </c>
      <c r="AM76" s="35">
        <f t="shared" si="67"/>
        <v>60</v>
      </c>
      <c r="AN76" s="35">
        <f t="shared" si="68"/>
        <v>30</v>
      </c>
      <c r="AO76" s="35">
        <f t="shared" si="69"/>
        <v>0</v>
      </c>
      <c r="AP76" s="35">
        <f t="shared" si="70"/>
        <v>0</v>
      </c>
    </row>
    <row r="77" spans="1:42" ht="18" customHeight="1" x14ac:dyDescent="0.3">
      <c r="A77" s="52"/>
      <c r="C77" s="53"/>
      <c r="D77" s="54"/>
      <c r="E77" s="55"/>
      <c r="F77" s="56"/>
      <c r="G77" s="55"/>
      <c r="I77" s="57">
        <f t="shared" si="42"/>
        <v>0</v>
      </c>
      <c r="J77" s="58">
        <f t="shared" si="43"/>
        <v>0</v>
      </c>
      <c r="K77" s="59">
        <f t="shared" si="44"/>
        <v>0</v>
      </c>
      <c r="L77" s="58">
        <f t="shared" si="45"/>
        <v>0</v>
      </c>
      <c r="M77" s="59">
        <f t="shared" si="46"/>
        <v>0</v>
      </c>
      <c r="N77" s="58">
        <f t="shared" si="47"/>
        <v>0</v>
      </c>
      <c r="O77" s="59">
        <f t="shared" si="48"/>
        <v>0</v>
      </c>
      <c r="Q77" s="36">
        <f t="shared" si="49"/>
        <v>0</v>
      </c>
      <c r="R77" s="36">
        <f t="shared" si="50"/>
        <v>0</v>
      </c>
      <c r="S77" s="36"/>
      <c r="T77" s="35">
        <f t="shared" si="51"/>
        <v>41</v>
      </c>
      <c r="U77" s="35" t="str">
        <f t="shared" si="52"/>
        <v>41</v>
      </c>
      <c r="V77" s="35">
        <f t="shared" si="53"/>
        <v>0</v>
      </c>
      <c r="W77" s="35">
        <f t="shared" si="36"/>
        <v>1.41</v>
      </c>
      <c r="X77" s="35">
        <f t="shared" si="54"/>
        <v>0</v>
      </c>
      <c r="Y77" s="35">
        <f t="shared" si="55"/>
        <v>50</v>
      </c>
      <c r="Z77" s="35">
        <f t="shared" si="56"/>
        <v>1.41</v>
      </c>
      <c r="AA77" s="35">
        <f t="shared" si="57"/>
        <v>0</v>
      </c>
      <c r="AB77" s="35">
        <f t="shared" si="58"/>
        <v>2</v>
      </c>
      <c r="AC77" s="35">
        <f t="shared" si="59"/>
        <v>0</v>
      </c>
      <c r="AD77" s="35">
        <f t="shared" si="60"/>
        <v>0</v>
      </c>
      <c r="AE77" s="35">
        <v>50</v>
      </c>
      <c r="AF77" s="35">
        <f t="shared" si="61"/>
        <v>0</v>
      </c>
      <c r="AG77" s="35">
        <f t="shared" si="62"/>
        <v>0</v>
      </c>
      <c r="AH77" s="35">
        <f t="shared" si="41"/>
        <v>1.41</v>
      </c>
      <c r="AI77" s="35">
        <f t="shared" si="63"/>
        <v>50</v>
      </c>
      <c r="AJ77" s="35">
        <f t="shared" si="64"/>
        <v>1.41</v>
      </c>
      <c r="AK77" s="35">
        <f t="shared" si="65"/>
        <v>0</v>
      </c>
      <c r="AL77" s="35">
        <f t="shared" si="66"/>
        <v>0</v>
      </c>
      <c r="AM77" s="35">
        <f t="shared" si="67"/>
        <v>60</v>
      </c>
      <c r="AN77" s="35">
        <f t="shared" si="68"/>
        <v>30</v>
      </c>
      <c r="AO77" s="35">
        <f t="shared" si="69"/>
        <v>0</v>
      </c>
      <c r="AP77" s="35">
        <f t="shared" si="70"/>
        <v>0</v>
      </c>
    </row>
    <row r="78" spans="1:42" ht="18" customHeight="1" x14ac:dyDescent="0.3">
      <c r="A78" s="52"/>
      <c r="C78" s="53"/>
      <c r="D78" s="54"/>
      <c r="E78" s="55"/>
      <c r="F78" s="56"/>
      <c r="G78" s="55"/>
      <c r="I78" s="57">
        <f t="shared" si="42"/>
        <v>0</v>
      </c>
      <c r="J78" s="58">
        <f t="shared" si="43"/>
        <v>0</v>
      </c>
      <c r="K78" s="59">
        <f t="shared" si="44"/>
        <v>0</v>
      </c>
      <c r="L78" s="58">
        <f t="shared" si="45"/>
        <v>0</v>
      </c>
      <c r="M78" s="59">
        <f t="shared" si="46"/>
        <v>0</v>
      </c>
      <c r="N78" s="58">
        <f t="shared" si="47"/>
        <v>0</v>
      </c>
      <c r="O78" s="59">
        <f t="shared" si="48"/>
        <v>0</v>
      </c>
      <c r="Q78" s="36">
        <f t="shared" si="49"/>
        <v>0</v>
      </c>
      <c r="R78" s="36">
        <f t="shared" si="50"/>
        <v>0</v>
      </c>
      <c r="S78" s="36"/>
      <c r="T78" s="35">
        <f t="shared" si="51"/>
        <v>40</v>
      </c>
      <c r="U78" s="35" t="str">
        <f t="shared" si="52"/>
        <v>40</v>
      </c>
      <c r="V78" s="35">
        <f t="shared" si="53"/>
        <v>0</v>
      </c>
      <c r="W78" s="35">
        <f t="shared" si="36"/>
        <v>1.4</v>
      </c>
      <c r="X78" s="35">
        <f t="shared" si="54"/>
        <v>0</v>
      </c>
      <c r="Y78" s="35">
        <f t="shared" si="55"/>
        <v>51</v>
      </c>
      <c r="Z78" s="35">
        <f t="shared" si="56"/>
        <v>1.4</v>
      </c>
      <c r="AA78" s="35">
        <f t="shared" si="57"/>
        <v>0</v>
      </c>
      <c r="AB78" s="35">
        <f t="shared" si="58"/>
        <v>2</v>
      </c>
      <c r="AC78" s="35">
        <f t="shared" si="59"/>
        <v>0</v>
      </c>
      <c r="AD78" s="35">
        <f t="shared" si="60"/>
        <v>0</v>
      </c>
      <c r="AE78" s="35">
        <v>51</v>
      </c>
      <c r="AF78" s="35">
        <f t="shared" si="61"/>
        <v>0</v>
      </c>
      <c r="AG78" s="35">
        <f t="shared" si="62"/>
        <v>0</v>
      </c>
      <c r="AH78" s="35">
        <f t="shared" si="41"/>
        <v>1.4</v>
      </c>
      <c r="AI78" s="35">
        <f t="shared" si="63"/>
        <v>51</v>
      </c>
      <c r="AJ78" s="35">
        <f t="shared" si="64"/>
        <v>1.4</v>
      </c>
      <c r="AK78" s="35">
        <f t="shared" si="65"/>
        <v>0</v>
      </c>
      <c r="AL78" s="35">
        <f t="shared" si="66"/>
        <v>0</v>
      </c>
      <c r="AM78" s="35">
        <f t="shared" si="67"/>
        <v>60</v>
      </c>
      <c r="AN78" s="35">
        <f t="shared" si="68"/>
        <v>30</v>
      </c>
      <c r="AO78" s="35">
        <f t="shared" si="69"/>
        <v>0</v>
      </c>
      <c r="AP78" s="35">
        <f t="shared" si="70"/>
        <v>0</v>
      </c>
    </row>
    <row r="79" spans="1:42" ht="18" customHeight="1" x14ac:dyDescent="0.3">
      <c r="A79" s="52"/>
      <c r="C79" s="53"/>
      <c r="D79" s="54"/>
      <c r="E79" s="55"/>
      <c r="F79" s="56"/>
      <c r="G79" s="55"/>
      <c r="I79" s="57">
        <f t="shared" si="42"/>
        <v>0</v>
      </c>
      <c r="J79" s="58">
        <f t="shared" si="43"/>
        <v>0</v>
      </c>
      <c r="K79" s="59">
        <f t="shared" si="44"/>
        <v>0</v>
      </c>
      <c r="L79" s="58">
        <f t="shared" si="45"/>
        <v>0</v>
      </c>
      <c r="M79" s="59">
        <f t="shared" si="46"/>
        <v>0</v>
      </c>
      <c r="N79" s="58">
        <f t="shared" si="47"/>
        <v>0</v>
      </c>
      <c r="O79" s="59">
        <f t="shared" si="48"/>
        <v>0</v>
      </c>
      <c r="Q79" s="36">
        <f t="shared" si="49"/>
        <v>0</v>
      </c>
      <c r="R79" s="36">
        <f t="shared" si="50"/>
        <v>0</v>
      </c>
      <c r="S79" s="36"/>
      <c r="T79" s="35">
        <f t="shared" si="51"/>
        <v>39</v>
      </c>
      <c r="U79" s="35" t="str">
        <f t="shared" si="52"/>
        <v>39</v>
      </c>
      <c r="V79" s="35">
        <f t="shared" si="53"/>
        <v>0</v>
      </c>
      <c r="W79" s="35">
        <f t="shared" si="36"/>
        <v>1.39</v>
      </c>
      <c r="X79" s="35">
        <f t="shared" si="54"/>
        <v>0</v>
      </c>
      <c r="Y79" s="35">
        <f t="shared" si="55"/>
        <v>52</v>
      </c>
      <c r="Z79" s="35">
        <f t="shared" si="56"/>
        <v>1.39</v>
      </c>
      <c r="AA79" s="35">
        <f t="shared" si="57"/>
        <v>0</v>
      </c>
      <c r="AB79" s="35">
        <f t="shared" si="58"/>
        <v>2</v>
      </c>
      <c r="AC79" s="35">
        <f t="shared" si="59"/>
        <v>0</v>
      </c>
      <c r="AD79" s="35">
        <f t="shared" si="60"/>
        <v>0</v>
      </c>
      <c r="AE79" s="35">
        <v>52</v>
      </c>
      <c r="AF79" s="35">
        <f t="shared" si="61"/>
        <v>0</v>
      </c>
      <c r="AG79" s="35">
        <f t="shared" si="62"/>
        <v>0</v>
      </c>
      <c r="AH79" s="35">
        <f t="shared" si="41"/>
        <v>1.39</v>
      </c>
      <c r="AI79" s="35">
        <f t="shared" si="63"/>
        <v>52</v>
      </c>
      <c r="AJ79" s="35">
        <f t="shared" si="64"/>
        <v>1.39</v>
      </c>
      <c r="AK79" s="35">
        <f t="shared" si="65"/>
        <v>0</v>
      </c>
      <c r="AL79" s="35">
        <f t="shared" si="66"/>
        <v>0</v>
      </c>
      <c r="AM79" s="35">
        <f t="shared" si="67"/>
        <v>60</v>
      </c>
      <c r="AN79" s="35">
        <f t="shared" si="68"/>
        <v>30</v>
      </c>
      <c r="AO79" s="35">
        <f t="shared" si="69"/>
        <v>0</v>
      </c>
      <c r="AP79" s="35">
        <f t="shared" si="70"/>
        <v>0</v>
      </c>
    </row>
    <row r="80" spans="1:42" ht="18" customHeight="1" x14ac:dyDescent="0.3">
      <c r="A80" s="52"/>
      <c r="C80" s="53"/>
      <c r="D80" s="54"/>
      <c r="E80" s="55"/>
      <c r="F80" s="56"/>
      <c r="G80" s="55"/>
      <c r="I80" s="57">
        <f t="shared" si="42"/>
        <v>0</v>
      </c>
      <c r="J80" s="58">
        <f t="shared" si="43"/>
        <v>0</v>
      </c>
      <c r="K80" s="59">
        <f t="shared" si="44"/>
        <v>0</v>
      </c>
      <c r="L80" s="58">
        <f t="shared" si="45"/>
        <v>0</v>
      </c>
      <c r="M80" s="59">
        <f t="shared" si="46"/>
        <v>0</v>
      </c>
      <c r="N80" s="58">
        <f t="shared" si="47"/>
        <v>0</v>
      </c>
      <c r="O80" s="59">
        <f t="shared" si="48"/>
        <v>0</v>
      </c>
      <c r="Q80" s="36">
        <f t="shared" si="49"/>
        <v>0</v>
      </c>
      <c r="R80" s="36">
        <f t="shared" si="50"/>
        <v>0</v>
      </c>
      <c r="S80" s="36"/>
      <c r="T80" s="35">
        <f t="shared" si="51"/>
        <v>38</v>
      </c>
      <c r="U80" s="35" t="str">
        <f t="shared" si="52"/>
        <v>38</v>
      </c>
      <c r="V80" s="35">
        <f t="shared" si="53"/>
        <v>0</v>
      </c>
      <c r="W80" s="35">
        <f t="shared" si="36"/>
        <v>1.38</v>
      </c>
      <c r="X80" s="35">
        <f t="shared" si="54"/>
        <v>0</v>
      </c>
      <c r="Y80" s="35">
        <f t="shared" si="55"/>
        <v>53</v>
      </c>
      <c r="Z80" s="35">
        <f t="shared" si="56"/>
        <v>1.38</v>
      </c>
      <c r="AA80" s="35">
        <f t="shared" si="57"/>
        <v>0</v>
      </c>
      <c r="AB80" s="35">
        <f t="shared" si="58"/>
        <v>2</v>
      </c>
      <c r="AC80" s="35">
        <f t="shared" si="59"/>
        <v>0</v>
      </c>
      <c r="AD80" s="35">
        <f t="shared" si="60"/>
        <v>0</v>
      </c>
      <c r="AE80" s="35">
        <v>53</v>
      </c>
      <c r="AF80" s="35">
        <f t="shared" si="61"/>
        <v>0</v>
      </c>
      <c r="AG80" s="35">
        <f t="shared" si="62"/>
        <v>0</v>
      </c>
      <c r="AH80" s="35">
        <f t="shared" si="41"/>
        <v>1.38</v>
      </c>
      <c r="AI80" s="35">
        <f t="shared" si="63"/>
        <v>53</v>
      </c>
      <c r="AJ80" s="35">
        <f t="shared" si="64"/>
        <v>1.38</v>
      </c>
      <c r="AK80" s="35">
        <f t="shared" si="65"/>
        <v>0</v>
      </c>
      <c r="AL80" s="35">
        <f t="shared" si="66"/>
        <v>0</v>
      </c>
      <c r="AM80" s="35">
        <f t="shared" si="67"/>
        <v>60</v>
      </c>
      <c r="AN80" s="35">
        <f t="shared" si="68"/>
        <v>30</v>
      </c>
      <c r="AO80" s="35">
        <f t="shared" si="69"/>
        <v>0</v>
      </c>
      <c r="AP80" s="35">
        <f t="shared" si="70"/>
        <v>0</v>
      </c>
    </row>
    <row r="81" spans="1:42" ht="18" customHeight="1" x14ac:dyDescent="0.3">
      <c r="A81" s="52"/>
      <c r="C81" s="53"/>
      <c r="D81" s="54"/>
      <c r="E81" s="55"/>
      <c r="F81" s="56"/>
      <c r="G81" s="55"/>
      <c r="I81" s="57">
        <f t="shared" si="42"/>
        <v>0</v>
      </c>
      <c r="J81" s="58">
        <f t="shared" si="43"/>
        <v>0</v>
      </c>
      <c r="K81" s="59">
        <f t="shared" si="44"/>
        <v>0</v>
      </c>
      <c r="L81" s="58">
        <f t="shared" si="45"/>
        <v>0</v>
      </c>
      <c r="M81" s="59">
        <f t="shared" si="46"/>
        <v>0</v>
      </c>
      <c r="N81" s="58">
        <f t="shared" si="47"/>
        <v>0</v>
      </c>
      <c r="O81" s="59">
        <f t="shared" si="48"/>
        <v>0</v>
      </c>
      <c r="Q81" s="36">
        <f t="shared" si="49"/>
        <v>0</v>
      </c>
      <c r="R81" s="36">
        <f t="shared" si="50"/>
        <v>0</v>
      </c>
      <c r="S81" s="36"/>
      <c r="T81" s="35">
        <f t="shared" si="51"/>
        <v>37</v>
      </c>
      <c r="U81" s="35" t="str">
        <f t="shared" si="52"/>
        <v>37</v>
      </c>
      <c r="V81" s="35">
        <f t="shared" si="53"/>
        <v>0</v>
      </c>
      <c r="W81" s="35">
        <f t="shared" si="36"/>
        <v>1.37</v>
      </c>
      <c r="X81" s="35">
        <f t="shared" si="54"/>
        <v>0</v>
      </c>
      <c r="Y81" s="35">
        <f t="shared" si="55"/>
        <v>54</v>
      </c>
      <c r="Z81" s="35">
        <f t="shared" si="56"/>
        <v>1.37</v>
      </c>
      <c r="AA81" s="35">
        <f t="shared" si="57"/>
        <v>0</v>
      </c>
      <c r="AB81" s="35">
        <f t="shared" si="58"/>
        <v>2</v>
      </c>
      <c r="AC81" s="35">
        <f t="shared" si="59"/>
        <v>0</v>
      </c>
      <c r="AD81" s="35">
        <f t="shared" si="60"/>
        <v>0</v>
      </c>
      <c r="AE81" s="35">
        <v>54</v>
      </c>
      <c r="AF81" s="35">
        <f t="shared" si="61"/>
        <v>0</v>
      </c>
      <c r="AG81" s="35">
        <f t="shared" si="62"/>
        <v>0</v>
      </c>
      <c r="AH81" s="35">
        <f t="shared" si="41"/>
        <v>1.37</v>
      </c>
      <c r="AI81" s="35">
        <f t="shared" si="63"/>
        <v>54</v>
      </c>
      <c r="AJ81" s="35">
        <f t="shared" si="64"/>
        <v>1.37</v>
      </c>
      <c r="AK81" s="35">
        <f t="shared" si="65"/>
        <v>0</v>
      </c>
      <c r="AL81" s="35">
        <f t="shared" si="66"/>
        <v>0</v>
      </c>
      <c r="AM81" s="35">
        <f t="shared" si="67"/>
        <v>60</v>
      </c>
      <c r="AN81" s="35">
        <f t="shared" si="68"/>
        <v>30</v>
      </c>
      <c r="AO81" s="35">
        <f t="shared" si="69"/>
        <v>0</v>
      </c>
      <c r="AP81" s="35">
        <f t="shared" si="70"/>
        <v>0</v>
      </c>
    </row>
    <row r="82" spans="1:42" ht="18" customHeight="1" x14ac:dyDescent="0.3">
      <c r="A82" s="52"/>
      <c r="C82" s="53"/>
      <c r="D82" s="54"/>
      <c r="E82" s="55"/>
      <c r="F82" s="56"/>
      <c r="G82" s="55"/>
      <c r="I82" s="57">
        <f t="shared" si="42"/>
        <v>0</v>
      </c>
      <c r="J82" s="58">
        <f t="shared" si="43"/>
        <v>0</v>
      </c>
      <c r="K82" s="59">
        <f t="shared" si="44"/>
        <v>0</v>
      </c>
      <c r="L82" s="58">
        <f t="shared" si="45"/>
        <v>0</v>
      </c>
      <c r="M82" s="59">
        <f t="shared" si="46"/>
        <v>0</v>
      </c>
      <c r="N82" s="58">
        <f t="shared" si="47"/>
        <v>0</v>
      </c>
      <c r="O82" s="59">
        <f t="shared" si="48"/>
        <v>0</v>
      </c>
      <c r="Q82" s="36">
        <f t="shared" si="49"/>
        <v>0</v>
      </c>
      <c r="R82" s="36">
        <f t="shared" si="50"/>
        <v>0</v>
      </c>
      <c r="S82" s="36"/>
      <c r="T82" s="35">
        <f t="shared" si="51"/>
        <v>36</v>
      </c>
      <c r="U82" s="35" t="str">
        <f t="shared" si="52"/>
        <v>36</v>
      </c>
      <c r="V82" s="35">
        <f t="shared" si="53"/>
        <v>0</v>
      </c>
      <c r="W82" s="35">
        <f t="shared" si="36"/>
        <v>1.36</v>
      </c>
      <c r="X82" s="35">
        <f t="shared" si="54"/>
        <v>0</v>
      </c>
      <c r="Y82" s="35">
        <f t="shared" si="55"/>
        <v>55</v>
      </c>
      <c r="Z82" s="35">
        <f t="shared" si="56"/>
        <v>1.36</v>
      </c>
      <c r="AA82" s="35">
        <f t="shared" si="57"/>
        <v>0</v>
      </c>
      <c r="AB82" s="35">
        <f t="shared" si="58"/>
        <v>2</v>
      </c>
      <c r="AC82" s="35">
        <f t="shared" si="59"/>
        <v>0</v>
      </c>
      <c r="AD82" s="35">
        <f t="shared" si="60"/>
        <v>0</v>
      </c>
      <c r="AE82" s="35">
        <v>55</v>
      </c>
      <c r="AF82" s="35">
        <f t="shared" si="61"/>
        <v>0</v>
      </c>
      <c r="AG82" s="35">
        <f t="shared" si="62"/>
        <v>0</v>
      </c>
      <c r="AH82" s="35">
        <f t="shared" si="41"/>
        <v>1.36</v>
      </c>
      <c r="AI82" s="35">
        <f t="shared" si="63"/>
        <v>55</v>
      </c>
      <c r="AJ82" s="35">
        <f t="shared" si="64"/>
        <v>1.36</v>
      </c>
      <c r="AK82" s="35">
        <f t="shared" si="65"/>
        <v>0</v>
      </c>
      <c r="AL82" s="35">
        <f t="shared" si="66"/>
        <v>0</v>
      </c>
      <c r="AM82" s="35">
        <f t="shared" si="67"/>
        <v>60</v>
      </c>
      <c r="AN82" s="35">
        <f t="shared" si="68"/>
        <v>30</v>
      </c>
      <c r="AO82" s="35">
        <f t="shared" si="69"/>
        <v>0</v>
      </c>
      <c r="AP82" s="35">
        <f t="shared" si="70"/>
        <v>0</v>
      </c>
    </row>
    <row r="83" spans="1:42" ht="18" customHeight="1" x14ac:dyDescent="0.3">
      <c r="A83" s="52"/>
      <c r="C83" s="53"/>
      <c r="D83" s="54"/>
      <c r="E83" s="55"/>
      <c r="F83" s="56"/>
      <c r="G83" s="55"/>
      <c r="I83" s="57">
        <f t="shared" si="42"/>
        <v>0</v>
      </c>
      <c r="J83" s="58">
        <f t="shared" si="43"/>
        <v>0</v>
      </c>
      <c r="K83" s="59">
        <f t="shared" si="44"/>
        <v>0</v>
      </c>
      <c r="L83" s="58">
        <f t="shared" si="45"/>
        <v>0</v>
      </c>
      <c r="M83" s="59">
        <f t="shared" si="46"/>
        <v>0</v>
      </c>
      <c r="N83" s="58">
        <f t="shared" si="47"/>
        <v>0</v>
      </c>
      <c r="O83" s="59">
        <f t="shared" si="48"/>
        <v>0</v>
      </c>
      <c r="Q83" s="36">
        <f t="shared" si="49"/>
        <v>0</v>
      </c>
      <c r="R83" s="36">
        <f t="shared" si="50"/>
        <v>0</v>
      </c>
      <c r="S83" s="36"/>
      <c r="T83" s="35">
        <f t="shared" si="51"/>
        <v>35</v>
      </c>
      <c r="U83" s="35" t="str">
        <f t="shared" si="52"/>
        <v>35</v>
      </c>
      <c r="V83" s="35">
        <f t="shared" si="53"/>
        <v>0</v>
      </c>
      <c r="W83" s="35">
        <f t="shared" si="36"/>
        <v>1.35</v>
      </c>
      <c r="X83" s="35">
        <f t="shared" si="54"/>
        <v>0</v>
      </c>
      <c r="Y83" s="35">
        <f t="shared" si="55"/>
        <v>56</v>
      </c>
      <c r="Z83" s="35">
        <f t="shared" si="56"/>
        <v>1.35</v>
      </c>
      <c r="AA83" s="35">
        <f t="shared" si="57"/>
        <v>0</v>
      </c>
      <c r="AB83" s="35">
        <f t="shared" si="58"/>
        <v>2</v>
      </c>
      <c r="AC83" s="35">
        <f t="shared" si="59"/>
        <v>0</v>
      </c>
      <c r="AD83" s="35">
        <f t="shared" si="60"/>
        <v>0</v>
      </c>
      <c r="AE83" s="35">
        <v>56</v>
      </c>
      <c r="AF83" s="35">
        <f t="shared" si="61"/>
        <v>0</v>
      </c>
      <c r="AG83" s="35">
        <f t="shared" si="62"/>
        <v>0</v>
      </c>
      <c r="AH83" s="35">
        <f t="shared" si="41"/>
        <v>1.35</v>
      </c>
      <c r="AI83" s="35">
        <f t="shared" si="63"/>
        <v>56</v>
      </c>
      <c r="AJ83" s="35">
        <f t="shared" si="64"/>
        <v>1.35</v>
      </c>
      <c r="AK83" s="35">
        <f t="shared" si="65"/>
        <v>0</v>
      </c>
      <c r="AL83" s="35">
        <f t="shared" si="66"/>
        <v>0</v>
      </c>
      <c r="AM83" s="35">
        <f t="shared" si="67"/>
        <v>60</v>
      </c>
      <c r="AN83" s="35">
        <f t="shared" si="68"/>
        <v>30</v>
      </c>
      <c r="AO83" s="35">
        <f t="shared" si="69"/>
        <v>0</v>
      </c>
      <c r="AP83" s="35">
        <f t="shared" si="70"/>
        <v>0</v>
      </c>
    </row>
    <row r="84" spans="1:42" ht="18" customHeight="1" x14ac:dyDescent="0.3">
      <c r="A84" s="52"/>
      <c r="C84" s="53"/>
      <c r="D84" s="54"/>
      <c r="E84" s="55"/>
      <c r="F84" s="56"/>
      <c r="G84" s="55"/>
      <c r="I84" s="57">
        <f t="shared" si="42"/>
        <v>0</v>
      </c>
      <c r="J84" s="58">
        <f t="shared" si="43"/>
        <v>0</v>
      </c>
      <c r="K84" s="59">
        <f t="shared" si="44"/>
        <v>0</v>
      </c>
      <c r="L84" s="58">
        <f t="shared" si="45"/>
        <v>0</v>
      </c>
      <c r="M84" s="59">
        <f t="shared" si="46"/>
        <v>0</v>
      </c>
      <c r="N84" s="58">
        <f t="shared" si="47"/>
        <v>0</v>
      </c>
      <c r="O84" s="59">
        <f t="shared" si="48"/>
        <v>0</v>
      </c>
      <c r="Q84" s="36">
        <f t="shared" si="49"/>
        <v>0</v>
      </c>
      <c r="R84" s="36">
        <f t="shared" si="50"/>
        <v>0</v>
      </c>
      <c r="S84" s="36"/>
      <c r="T84" s="35">
        <f t="shared" si="51"/>
        <v>34</v>
      </c>
      <c r="U84" s="35" t="str">
        <f t="shared" si="52"/>
        <v>34</v>
      </c>
      <c r="V84" s="35">
        <f t="shared" si="53"/>
        <v>0</v>
      </c>
      <c r="W84" s="35">
        <f t="shared" si="36"/>
        <v>1.34</v>
      </c>
      <c r="X84" s="35">
        <f t="shared" si="54"/>
        <v>0</v>
      </c>
      <c r="Y84" s="35">
        <f t="shared" si="55"/>
        <v>57</v>
      </c>
      <c r="Z84" s="35">
        <f t="shared" si="56"/>
        <v>1.34</v>
      </c>
      <c r="AA84" s="35">
        <f t="shared" si="57"/>
        <v>0</v>
      </c>
      <c r="AB84" s="35">
        <f t="shared" si="58"/>
        <v>2</v>
      </c>
      <c r="AC84" s="35">
        <f t="shared" si="59"/>
        <v>0</v>
      </c>
      <c r="AD84" s="35">
        <f t="shared" si="60"/>
        <v>0</v>
      </c>
      <c r="AE84" s="35">
        <v>57</v>
      </c>
      <c r="AF84" s="35">
        <f t="shared" si="61"/>
        <v>0</v>
      </c>
      <c r="AG84" s="35">
        <f t="shared" si="62"/>
        <v>0</v>
      </c>
      <c r="AH84" s="35">
        <f t="shared" si="41"/>
        <v>1.34</v>
      </c>
      <c r="AI84" s="35">
        <f t="shared" si="63"/>
        <v>57</v>
      </c>
      <c r="AJ84" s="35">
        <f t="shared" si="64"/>
        <v>1.34</v>
      </c>
      <c r="AK84" s="35">
        <f t="shared" si="65"/>
        <v>0</v>
      </c>
      <c r="AL84" s="35">
        <f t="shared" si="66"/>
        <v>0</v>
      </c>
      <c r="AM84" s="35">
        <f t="shared" si="67"/>
        <v>60</v>
      </c>
      <c r="AN84" s="35">
        <f t="shared" si="68"/>
        <v>30</v>
      </c>
      <c r="AO84" s="35">
        <f t="shared" si="69"/>
        <v>0</v>
      </c>
      <c r="AP84" s="35">
        <f t="shared" si="70"/>
        <v>0</v>
      </c>
    </row>
    <row r="85" spans="1:42" ht="18" customHeight="1" x14ac:dyDescent="0.3">
      <c r="A85" s="52"/>
      <c r="C85" s="53"/>
      <c r="D85" s="54"/>
      <c r="E85" s="55"/>
      <c r="F85" s="56"/>
      <c r="G85" s="55"/>
      <c r="I85" s="57">
        <f t="shared" si="42"/>
        <v>0</v>
      </c>
      <c r="J85" s="58">
        <f t="shared" si="43"/>
        <v>0</v>
      </c>
      <c r="K85" s="59">
        <f t="shared" si="44"/>
        <v>0</v>
      </c>
      <c r="L85" s="58">
        <f t="shared" si="45"/>
        <v>0</v>
      </c>
      <c r="M85" s="59">
        <f t="shared" si="46"/>
        <v>0</v>
      </c>
      <c r="N85" s="58">
        <f t="shared" si="47"/>
        <v>0</v>
      </c>
      <c r="O85" s="59">
        <f t="shared" si="48"/>
        <v>0</v>
      </c>
      <c r="Q85" s="36">
        <f t="shared" si="49"/>
        <v>0</v>
      </c>
      <c r="R85" s="36">
        <f t="shared" si="50"/>
        <v>0</v>
      </c>
      <c r="S85" s="36"/>
      <c r="T85" s="35">
        <f t="shared" si="51"/>
        <v>33</v>
      </c>
      <c r="U85" s="35" t="str">
        <f t="shared" si="52"/>
        <v>33</v>
      </c>
      <c r="V85" s="35">
        <f t="shared" si="53"/>
        <v>0</v>
      </c>
      <c r="W85" s="35">
        <f t="shared" si="36"/>
        <v>1.33</v>
      </c>
      <c r="X85" s="35">
        <f t="shared" si="54"/>
        <v>0</v>
      </c>
      <c r="Y85" s="35">
        <f t="shared" si="55"/>
        <v>58</v>
      </c>
      <c r="Z85" s="35">
        <f t="shared" si="56"/>
        <v>1.33</v>
      </c>
      <c r="AA85" s="35">
        <f t="shared" si="57"/>
        <v>0</v>
      </c>
      <c r="AB85" s="35">
        <f t="shared" si="58"/>
        <v>2</v>
      </c>
      <c r="AC85" s="35">
        <f t="shared" si="59"/>
        <v>0</v>
      </c>
      <c r="AD85" s="35">
        <f t="shared" si="60"/>
        <v>0</v>
      </c>
      <c r="AE85" s="35">
        <v>58</v>
      </c>
      <c r="AF85" s="35">
        <f t="shared" si="61"/>
        <v>0</v>
      </c>
      <c r="AG85" s="35">
        <f t="shared" si="62"/>
        <v>0</v>
      </c>
      <c r="AH85" s="35">
        <f t="shared" si="41"/>
        <v>1.33</v>
      </c>
      <c r="AI85" s="35">
        <f t="shared" si="63"/>
        <v>58</v>
      </c>
      <c r="AJ85" s="35">
        <f t="shared" si="64"/>
        <v>1.33</v>
      </c>
      <c r="AK85" s="35">
        <f t="shared" si="65"/>
        <v>0</v>
      </c>
      <c r="AL85" s="35">
        <f t="shared" si="66"/>
        <v>0</v>
      </c>
      <c r="AM85" s="35">
        <f t="shared" si="67"/>
        <v>60</v>
      </c>
      <c r="AN85" s="35">
        <f t="shared" si="68"/>
        <v>30</v>
      </c>
      <c r="AO85" s="35">
        <f t="shared" si="69"/>
        <v>0</v>
      </c>
      <c r="AP85" s="35">
        <f t="shared" si="70"/>
        <v>0</v>
      </c>
    </row>
    <row r="86" spans="1:42" ht="18" customHeight="1" x14ac:dyDescent="0.3">
      <c r="A86" s="52"/>
      <c r="C86" s="53"/>
      <c r="D86" s="54"/>
      <c r="E86" s="55"/>
      <c r="F86" s="56"/>
      <c r="G86" s="55"/>
      <c r="I86" s="57">
        <f t="shared" si="42"/>
        <v>0</v>
      </c>
      <c r="J86" s="58">
        <f t="shared" si="43"/>
        <v>0</v>
      </c>
      <c r="K86" s="59">
        <f t="shared" si="44"/>
        <v>0</v>
      </c>
      <c r="L86" s="58">
        <f t="shared" si="45"/>
        <v>0</v>
      </c>
      <c r="M86" s="59">
        <f t="shared" si="46"/>
        <v>0</v>
      </c>
      <c r="N86" s="58">
        <f t="shared" si="47"/>
        <v>0</v>
      </c>
      <c r="O86" s="59">
        <f t="shared" si="48"/>
        <v>0</v>
      </c>
      <c r="Q86" s="36">
        <f t="shared" si="49"/>
        <v>0</v>
      </c>
      <c r="R86" s="36">
        <f t="shared" si="50"/>
        <v>0</v>
      </c>
      <c r="S86" s="36"/>
      <c r="T86" s="35">
        <f t="shared" si="51"/>
        <v>32</v>
      </c>
      <c r="U86" s="35" t="str">
        <f t="shared" si="52"/>
        <v>32</v>
      </c>
      <c r="V86" s="35">
        <f t="shared" si="53"/>
        <v>0</v>
      </c>
      <c r="W86" s="35">
        <f t="shared" si="36"/>
        <v>1.32</v>
      </c>
      <c r="X86" s="35">
        <f t="shared" si="54"/>
        <v>0</v>
      </c>
      <c r="Y86" s="35">
        <f t="shared" si="55"/>
        <v>59</v>
      </c>
      <c r="Z86" s="35">
        <f t="shared" si="56"/>
        <v>1.32</v>
      </c>
      <c r="AA86" s="35">
        <f t="shared" si="57"/>
        <v>0</v>
      </c>
      <c r="AB86" s="35">
        <f t="shared" si="58"/>
        <v>2</v>
      </c>
      <c r="AC86" s="35">
        <f t="shared" si="59"/>
        <v>0</v>
      </c>
      <c r="AD86" s="35">
        <f t="shared" si="60"/>
        <v>0</v>
      </c>
      <c r="AE86" s="35">
        <v>59</v>
      </c>
      <c r="AF86" s="35">
        <f t="shared" si="61"/>
        <v>0</v>
      </c>
      <c r="AG86" s="35">
        <f t="shared" si="62"/>
        <v>0</v>
      </c>
      <c r="AH86" s="35">
        <f t="shared" si="41"/>
        <v>1.32</v>
      </c>
      <c r="AI86" s="35">
        <f t="shared" si="63"/>
        <v>59</v>
      </c>
      <c r="AJ86" s="35">
        <f t="shared" si="64"/>
        <v>1.32</v>
      </c>
      <c r="AK86" s="35">
        <f t="shared" si="65"/>
        <v>0</v>
      </c>
      <c r="AL86" s="35">
        <f t="shared" si="66"/>
        <v>0</v>
      </c>
      <c r="AM86" s="35">
        <f t="shared" si="67"/>
        <v>60</v>
      </c>
      <c r="AN86" s="35">
        <f t="shared" si="68"/>
        <v>30</v>
      </c>
      <c r="AO86" s="35">
        <f t="shared" si="69"/>
        <v>0</v>
      </c>
      <c r="AP86" s="35">
        <f t="shared" si="70"/>
        <v>0</v>
      </c>
    </row>
    <row r="87" spans="1:42" ht="18" customHeight="1" x14ac:dyDescent="0.3">
      <c r="A87" s="52"/>
      <c r="C87" s="53"/>
      <c r="D87" s="54"/>
      <c r="E87" s="55"/>
      <c r="F87" s="56"/>
      <c r="G87" s="55"/>
      <c r="I87" s="57">
        <f t="shared" si="42"/>
        <v>0</v>
      </c>
      <c r="J87" s="58">
        <f t="shared" si="43"/>
        <v>0</v>
      </c>
      <c r="K87" s="59">
        <f t="shared" si="44"/>
        <v>0</v>
      </c>
      <c r="L87" s="58">
        <f t="shared" si="45"/>
        <v>0</v>
      </c>
      <c r="M87" s="59">
        <f t="shared" si="46"/>
        <v>0</v>
      </c>
      <c r="N87" s="58">
        <f t="shared" si="47"/>
        <v>0</v>
      </c>
      <c r="O87" s="59">
        <f t="shared" si="48"/>
        <v>0</v>
      </c>
      <c r="Q87" s="36">
        <f t="shared" si="49"/>
        <v>0</v>
      </c>
      <c r="R87" s="36">
        <f t="shared" si="50"/>
        <v>0</v>
      </c>
      <c r="S87" s="36"/>
      <c r="T87" s="35">
        <f t="shared" si="51"/>
        <v>31</v>
      </c>
      <c r="U87" s="35" t="str">
        <f t="shared" si="52"/>
        <v>31</v>
      </c>
      <c r="V87" s="35">
        <f t="shared" si="53"/>
        <v>0</v>
      </c>
      <c r="W87" s="35">
        <f t="shared" si="36"/>
        <v>1.31</v>
      </c>
      <c r="X87" s="35">
        <f t="shared" si="54"/>
        <v>0</v>
      </c>
      <c r="Y87" s="35">
        <f t="shared" si="55"/>
        <v>60</v>
      </c>
      <c r="Z87" s="35">
        <f t="shared" si="56"/>
        <v>1.31</v>
      </c>
      <c r="AA87" s="35">
        <f t="shared" si="57"/>
        <v>0</v>
      </c>
      <c r="AB87" s="35">
        <f t="shared" si="58"/>
        <v>2</v>
      </c>
      <c r="AC87" s="35">
        <f t="shared" si="59"/>
        <v>0</v>
      </c>
      <c r="AD87" s="35">
        <f t="shared" si="60"/>
        <v>0</v>
      </c>
      <c r="AE87" s="35">
        <v>60</v>
      </c>
      <c r="AF87" s="35">
        <f t="shared" si="61"/>
        <v>0</v>
      </c>
      <c r="AG87" s="35">
        <f t="shared" si="62"/>
        <v>0</v>
      </c>
      <c r="AH87" s="35">
        <f t="shared" si="41"/>
        <v>1.31</v>
      </c>
      <c r="AI87" s="35">
        <f t="shared" si="63"/>
        <v>60</v>
      </c>
      <c r="AJ87" s="35">
        <f t="shared" si="64"/>
        <v>1.31</v>
      </c>
      <c r="AK87" s="35">
        <f t="shared" si="65"/>
        <v>0</v>
      </c>
      <c r="AL87" s="35">
        <f t="shared" si="66"/>
        <v>0</v>
      </c>
      <c r="AM87" s="35">
        <f t="shared" si="67"/>
        <v>60</v>
      </c>
      <c r="AN87" s="35">
        <f t="shared" si="68"/>
        <v>30</v>
      </c>
      <c r="AO87" s="35">
        <f t="shared" si="69"/>
        <v>0</v>
      </c>
      <c r="AP87" s="35">
        <f t="shared" si="70"/>
        <v>0</v>
      </c>
    </row>
    <row r="88" spans="1:42" ht="18" customHeight="1" x14ac:dyDescent="0.3">
      <c r="A88" s="52"/>
      <c r="C88" s="53"/>
      <c r="D88" s="54"/>
      <c r="E88" s="55"/>
      <c r="F88" s="56"/>
      <c r="G88" s="55"/>
      <c r="I88" s="57">
        <f t="shared" si="42"/>
        <v>0</v>
      </c>
      <c r="J88" s="58">
        <f t="shared" si="43"/>
        <v>0</v>
      </c>
      <c r="K88" s="59">
        <f t="shared" si="44"/>
        <v>0</v>
      </c>
      <c r="L88" s="58">
        <f t="shared" si="45"/>
        <v>0</v>
      </c>
      <c r="M88" s="59">
        <f t="shared" si="46"/>
        <v>0</v>
      </c>
      <c r="N88" s="58">
        <f t="shared" si="47"/>
        <v>0</v>
      </c>
      <c r="O88" s="59">
        <f t="shared" si="48"/>
        <v>0</v>
      </c>
      <c r="Q88" s="36">
        <f t="shared" si="49"/>
        <v>0</v>
      </c>
      <c r="R88" s="36">
        <f t="shared" si="50"/>
        <v>0</v>
      </c>
      <c r="S88" s="36"/>
      <c r="T88" s="35">
        <f t="shared" si="51"/>
        <v>30</v>
      </c>
      <c r="U88" s="35" t="str">
        <f t="shared" si="52"/>
        <v>30</v>
      </c>
      <c r="V88" s="35">
        <f t="shared" si="53"/>
        <v>0</v>
      </c>
      <c r="W88" s="35">
        <f t="shared" si="36"/>
        <v>1.3</v>
      </c>
      <c r="X88" s="35">
        <f t="shared" si="54"/>
        <v>0</v>
      </c>
      <c r="Y88" s="35">
        <f t="shared" si="55"/>
        <v>61</v>
      </c>
      <c r="Z88" s="35">
        <f t="shared" si="56"/>
        <v>1.3</v>
      </c>
      <c r="AA88" s="35">
        <f t="shared" si="57"/>
        <v>0</v>
      </c>
      <c r="AB88" s="35">
        <f t="shared" si="58"/>
        <v>2</v>
      </c>
      <c r="AC88" s="35">
        <f t="shared" si="59"/>
        <v>0</v>
      </c>
      <c r="AD88" s="35">
        <f t="shared" si="60"/>
        <v>0</v>
      </c>
      <c r="AE88" s="35">
        <v>61</v>
      </c>
      <c r="AF88" s="35">
        <f t="shared" si="61"/>
        <v>0</v>
      </c>
      <c r="AG88" s="35">
        <f t="shared" si="62"/>
        <v>0</v>
      </c>
      <c r="AH88" s="35">
        <f t="shared" si="41"/>
        <v>1.3</v>
      </c>
      <c r="AI88" s="35">
        <f t="shared" si="63"/>
        <v>61</v>
      </c>
      <c r="AJ88" s="35">
        <f t="shared" si="64"/>
        <v>1.3</v>
      </c>
      <c r="AK88" s="35">
        <f t="shared" si="65"/>
        <v>0</v>
      </c>
      <c r="AL88" s="35">
        <f t="shared" si="66"/>
        <v>0</v>
      </c>
      <c r="AM88" s="35">
        <f t="shared" si="67"/>
        <v>60</v>
      </c>
      <c r="AN88" s="35">
        <f t="shared" si="68"/>
        <v>30</v>
      </c>
      <c r="AO88" s="35">
        <f t="shared" si="69"/>
        <v>0</v>
      </c>
      <c r="AP88" s="35">
        <f t="shared" si="70"/>
        <v>0</v>
      </c>
    </row>
    <row r="89" spans="1:42" ht="18" customHeight="1" x14ac:dyDescent="0.3">
      <c r="A89" s="52"/>
      <c r="C89" s="53"/>
      <c r="D89" s="54"/>
      <c r="E89" s="55"/>
      <c r="F89" s="56"/>
      <c r="G89" s="55"/>
      <c r="I89" s="57">
        <f t="shared" si="42"/>
        <v>0</v>
      </c>
      <c r="J89" s="58">
        <f t="shared" si="43"/>
        <v>0</v>
      </c>
      <c r="K89" s="59">
        <f t="shared" si="44"/>
        <v>0</v>
      </c>
      <c r="L89" s="58">
        <f t="shared" si="45"/>
        <v>0</v>
      </c>
      <c r="M89" s="59">
        <f t="shared" si="46"/>
        <v>0</v>
      </c>
      <c r="N89" s="58">
        <f t="shared" si="47"/>
        <v>0</v>
      </c>
      <c r="O89" s="59">
        <f t="shared" si="48"/>
        <v>0</v>
      </c>
      <c r="Q89" s="36">
        <f t="shared" si="49"/>
        <v>0</v>
      </c>
      <c r="R89" s="36">
        <f t="shared" si="50"/>
        <v>0</v>
      </c>
      <c r="S89" s="36"/>
      <c r="T89" s="35">
        <f t="shared" si="51"/>
        <v>29</v>
      </c>
      <c r="U89" s="35" t="str">
        <f t="shared" si="52"/>
        <v>29</v>
      </c>
      <c r="V89" s="35">
        <f t="shared" si="53"/>
        <v>0</v>
      </c>
      <c r="W89" s="35">
        <f t="shared" si="36"/>
        <v>1.29</v>
      </c>
      <c r="X89" s="35">
        <f t="shared" si="54"/>
        <v>0</v>
      </c>
      <c r="Y89" s="35">
        <f t="shared" si="55"/>
        <v>62</v>
      </c>
      <c r="Z89" s="35">
        <f t="shared" si="56"/>
        <v>1.29</v>
      </c>
      <c r="AA89" s="35">
        <f t="shared" si="57"/>
        <v>0</v>
      </c>
      <c r="AB89" s="35">
        <f t="shared" si="58"/>
        <v>2</v>
      </c>
      <c r="AC89" s="35">
        <f t="shared" si="59"/>
        <v>0</v>
      </c>
      <c r="AD89" s="35">
        <f t="shared" si="60"/>
        <v>0</v>
      </c>
      <c r="AE89" s="35">
        <v>62</v>
      </c>
      <c r="AF89" s="35">
        <f t="shared" si="61"/>
        <v>0</v>
      </c>
      <c r="AG89" s="35">
        <f t="shared" si="62"/>
        <v>0</v>
      </c>
      <c r="AH89" s="35">
        <f t="shared" si="41"/>
        <v>1.29</v>
      </c>
      <c r="AI89" s="35">
        <f t="shared" si="63"/>
        <v>62</v>
      </c>
      <c r="AJ89" s="35">
        <f t="shared" si="64"/>
        <v>1.29</v>
      </c>
      <c r="AK89" s="35">
        <f t="shared" si="65"/>
        <v>0</v>
      </c>
      <c r="AL89" s="35">
        <f t="shared" si="66"/>
        <v>0</v>
      </c>
      <c r="AM89" s="35">
        <f t="shared" si="67"/>
        <v>60</v>
      </c>
      <c r="AN89" s="35">
        <f t="shared" si="68"/>
        <v>30</v>
      </c>
      <c r="AO89" s="35">
        <f t="shared" si="69"/>
        <v>0</v>
      </c>
      <c r="AP89" s="35">
        <f t="shared" si="70"/>
        <v>0</v>
      </c>
    </row>
    <row r="90" spans="1:42" ht="18" customHeight="1" x14ac:dyDescent="0.3">
      <c r="A90" s="52"/>
      <c r="C90" s="53"/>
      <c r="D90" s="54"/>
      <c r="E90" s="55"/>
      <c r="F90" s="56"/>
      <c r="G90" s="55"/>
      <c r="I90" s="57">
        <f t="shared" si="42"/>
        <v>0</v>
      </c>
      <c r="J90" s="58">
        <f t="shared" si="43"/>
        <v>0</v>
      </c>
      <c r="K90" s="59">
        <f t="shared" si="44"/>
        <v>0</v>
      </c>
      <c r="L90" s="58">
        <f t="shared" si="45"/>
        <v>0</v>
      </c>
      <c r="M90" s="59">
        <f t="shared" si="46"/>
        <v>0</v>
      </c>
      <c r="N90" s="58">
        <f t="shared" si="47"/>
        <v>0</v>
      </c>
      <c r="O90" s="59">
        <f t="shared" si="48"/>
        <v>0</v>
      </c>
      <c r="Q90" s="36">
        <f t="shared" si="49"/>
        <v>0</v>
      </c>
      <c r="R90" s="36">
        <f t="shared" si="50"/>
        <v>0</v>
      </c>
      <c r="S90" s="36"/>
      <c r="T90" s="35">
        <f t="shared" si="51"/>
        <v>28</v>
      </c>
      <c r="U90" s="35" t="str">
        <f t="shared" si="52"/>
        <v>28</v>
      </c>
      <c r="V90" s="35">
        <f t="shared" si="53"/>
        <v>0</v>
      </c>
      <c r="W90" s="35">
        <f t="shared" si="36"/>
        <v>1.28</v>
      </c>
      <c r="X90" s="35">
        <f t="shared" si="54"/>
        <v>0</v>
      </c>
      <c r="Y90" s="35">
        <f t="shared" si="55"/>
        <v>63</v>
      </c>
      <c r="Z90" s="35">
        <f t="shared" si="56"/>
        <v>1.28</v>
      </c>
      <c r="AA90" s="35">
        <f t="shared" si="57"/>
        <v>0</v>
      </c>
      <c r="AB90" s="35">
        <f t="shared" si="58"/>
        <v>2</v>
      </c>
      <c r="AC90" s="35">
        <f t="shared" si="59"/>
        <v>0</v>
      </c>
      <c r="AD90" s="35">
        <f t="shared" si="60"/>
        <v>0</v>
      </c>
      <c r="AE90" s="35">
        <v>63</v>
      </c>
      <c r="AF90" s="35">
        <f t="shared" si="61"/>
        <v>0</v>
      </c>
      <c r="AG90" s="35">
        <f t="shared" si="62"/>
        <v>0</v>
      </c>
      <c r="AH90" s="35">
        <f t="shared" si="41"/>
        <v>1.28</v>
      </c>
      <c r="AI90" s="35">
        <f t="shared" si="63"/>
        <v>63</v>
      </c>
      <c r="AJ90" s="35">
        <f t="shared" si="64"/>
        <v>1.28</v>
      </c>
      <c r="AK90" s="35">
        <f t="shared" si="65"/>
        <v>0</v>
      </c>
      <c r="AL90" s="35">
        <f t="shared" si="66"/>
        <v>0</v>
      </c>
      <c r="AM90" s="35">
        <f t="shared" si="67"/>
        <v>60</v>
      </c>
      <c r="AN90" s="35">
        <f t="shared" si="68"/>
        <v>30</v>
      </c>
      <c r="AO90" s="35">
        <f t="shared" si="69"/>
        <v>0</v>
      </c>
      <c r="AP90" s="35">
        <f t="shared" si="70"/>
        <v>0</v>
      </c>
    </row>
    <row r="91" spans="1:42" ht="18" customHeight="1" x14ac:dyDescent="0.3">
      <c r="A91" s="52"/>
      <c r="C91" s="53"/>
      <c r="D91" s="54"/>
      <c r="E91" s="55"/>
      <c r="F91" s="56"/>
      <c r="G91" s="55"/>
      <c r="I91" s="57">
        <f t="shared" si="42"/>
        <v>0</v>
      </c>
      <c r="J91" s="58">
        <f t="shared" si="43"/>
        <v>0</v>
      </c>
      <c r="K91" s="59">
        <f t="shared" si="44"/>
        <v>0</v>
      </c>
      <c r="L91" s="58">
        <f t="shared" si="45"/>
        <v>0</v>
      </c>
      <c r="M91" s="59">
        <f t="shared" si="46"/>
        <v>0</v>
      </c>
      <c r="N91" s="58">
        <f t="shared" si="47"/>
        <v>0</v>
      </c>
      <c r="O91" s="59">
        <f t="shared" si="48"/>
        <v>0</v>
      </c>
      <c r="Q91" s="36">
        <f t="shared" si="49"/>
        <v>0</v>
      </c>
      <c r="R91" s="36">
        <f t="shared" si="50"/>
        <v>0</v>
      </c>
      <c r="S91" s="36"/>
      <c r="T91" s="35">
        <f t="shared" si="51"/>
        <v>27</v>
      </c>
      <c r="U91" s="35" t="str">
        <f t="shared" si="52"/>
        <v>27</v>
      </c>
      <c r="V91" s="35">
        <f t="shared" si="53"/>
        <v>0</v>
      </c>
      <c r="W91" s="35">
        <f t="shared" si="36"/>
        <v>1.27</v>
      </c>
      <c r="X91" s="35">
        <f t="shared" si="54"/>
        <v>0</v>
      </c>
      <c r="Y91" s="35">
        <f t="shared" si="55"/>
        <v>64</v>
      </c>
      <c r="Z91" s="35">
        <f t="shared" si="56"/>
        <v>1.27</v>
      </c>
      <c r="AA91" s="35">
        <f t="shared" si="57"/>
        <v>0</v>
      </c>
      <c r="AB91" s="35">
        <f t="shared" si="58"/>
        <v>2</v>
      </c>
      <c r="AC91" s="35">
        <f t="shared" si="59"/>
        <v>0</v>
      </c>
      <c r="AD91" s="35">
        <f t="shared" si="60"/>
        <v>0</v>
      </c>
      <c r="AE91" s="35">
        <v>64</v>
      </c>
      <c r="AF91" s="35">
        <f t="shared" si="61"/>
        <v>0</v>
      </c>
      <c r="AG91" s="35">
        <f t="shared" si="62"/>
        <v>0</v>
      </c>
      <c r="AH91" s="35">
        <f t="shared" si="41"/>
        <v>1.27</v>
      </c>
      <c r="AI91" s="35">
        <f t="shared" si="63"/>
        <v>64</v>
      </c>
      <c r="AJ91" s="35">
        <f t="shared" si="64"/>
        <v>1.27</v>
      </c>
      <c r="AK91" s="35">
        <f t="shared" si="65"/>
        <v>0</v>
      </c>
      <c r="AL91" s="35">
        <f t="shared" si="66"/>
        <v>0</v>
      </c>
      <c r="AM91" s="35">
        <f t="shared" si="67"/>
        <v>60</v>
      </c>
      <c r="AN91" s="35">
        <f t="shared" si="68"/>
        <v>30</v>
      </c>
      <c r="AO91" s="35">
        <f t="shared" si="69"/>
        <v>0</v>
      </c>
      <c r="AP91" s="35">
        <f t="shared" si="70"/>
        <v>0</v>
      </c>
    </row>
    <row r="92" spans="1:42" ht="18" customHeight="1" x14ac:dyDescent="0.3">
      <c r="A92" s="52"/>
      <c r="C92" s="53"/>
      <c r="D92" s="54"/>
      <c r="E92" s="55"/>
      <c r="F92" s="56"/>
      <c r="G92" s="55"/>
      <c r="I92" s="57">
        <f t="shared" si="42"/>
        <v>0</v>
      </c>
      <c r="J92" s="58">
        <f t="shared" si="43"/>
        <v>0</v>
      </c>
      <c r="K92" s="59">
        <f t="shared" si="44"/>
        <v>0</v>
      </c>
      <c r="L92" s="58">
        <f t="shared" si="45"/>
        <v>0</v>
      </c>
      <c r="M92" s="59">
        <f t="shared" si="46"/>
        <v>0</v>
      </c>
      <c r="N92" s="58">
        <f t="shared" si="47"/>
        <v>0</v>
      </c>
      <c r="O92" s="59">
        <f t="shared" si="48"/>
        <v>0</v>
      </c>
      <c r="Q92" s="36">
        <f t="shared" si="49"/>
        <v>0</v>
      </c>
      <c r="R92" s="36">
        <f t="shared" si="50"/>
        <v>0</v>
      </c>
      <c r="S92" s="36"/>
      <c r="T92" s="35">
        <f t="shared" si="51"/>
        <v>26</v>
      </c>
      <c r="U92" s="35" t="str">
        <f t="shared" si="52"/>
        <v>26</v>
      </c>
      <c r="V92" s="35">
        <f t="shared" si="53"/>
        <v>0</v>
      </c>
      <c r="W92" s="35">
        <f t="shared" ref="W92:W117" si="71">VALUE(CONCATENATE(ROUND(V92+1,0),".",U92))</f>
        <v>1.26</v>
      </c>
      <c r="X92" s="35">
        <f t="shared" si="54"/>
        <v>0</v>
      </c>
      <c r="Y92" s="35">
        <f t="shared" si="55"/>
        <v>65</v>
      </c>
      <c r="Z92" s="35">
        <f t="shared" si="56"/>
        <v>1.26</v>
      </c>
      <c r="AA92" s="35">
        <f t="shared" si="57"/>
        <v>0</v>
      </c>
      <c r="AB92" s="35">
        <f t="shared" si="58"/>
        <v>2</v>
      </c>
      <c r="AC92" s="35">
        <f t="shared" si="59"/>
        <v>0</v>
      </c>
      <c r="AD92" s="35">
        <f t="shared" si="60"/>
        <v>0</v>
      </c>
      <c r="AE92" s="35">
        <v>65</v>
      </c>
      <c r="AF92" s="35">
        <f t="shared" si="61"/>
        <v>0</v>
      </c>
      <c r="AG92" s="35">
        <f t="shared" si="62"/>
        <v>0</v>
      </c>
      <c r="AH92" s="35">
        <f t="shared" ref="AH92:AH117" si="72">VALUE(CONCATENATE(ROUND(AG92+1,0),".",U92))</f>
        <v>1.26</v>
      </c>
      <c r="AI92" s="35">
        <f t="shared" si="63"/>
        <v>65</v>
      </c>
      <c r="AJ92" s="35">
        <f t="shared" si="64"/>
        <v>1.26</v>
      </c>
      <c r="AK92" s="35">
        <f t="shared" si="65"/>
        <v>0</v>
      </c>
      <c r="AL92" s="35">
        <f t="shared" si="66"/>
        <v>0</v>
      </c>
      <c r="AM92" s="35">
        <f t="shared" si="67"/>
        <v>60</v>
      </c>
      <c r="AN92" s="35">
        <f t="shared" si="68"/>
        <v>30</v>
      </c>
      <c r="AO92" s="35">
        <f t="shared" si="69"/>
        <v>0</v>
      </c>
      <c r="AP92" s="35">
        <f t="shared" si="70"/>
        <v>0</v>
      </c>
    </row>
    <row r="93" spans="1:42" ht="18" customHeight="1" x14ac:dyDescent="0.3">
      <c r="A93" s="52"/>
      <c r="C93" s="53"/>
      <c r="D93" s="54"/>
      <c r="E93" s="55"/>
      <c r="F93" s="56"/>
      <c r="G93" s="55"/>
      <c r="I93" s="57">
        <f t="shared" si="42"/>
        <v>0</v>
      </c>
      <c r="J93" s="58">
        <f t="shared" si="43"/>
        <v>0</v>
      </c>
      <c r="K93" s="59">
        <f t="shared" si="44"/>
        <v>0</v>
      </c>
      <c r="L93" s="58">
        <f t="shared" si="45"/>
        <v>0</v>
      </c>
      <c r="M93" s="59">
        <f t="shared" si="46"/>
        <v>0</v>
      </c>
      <c r="N93" s="58">
        <f t="shared" si="47"/>
        <v>0</v>
      </c>
      <c r="O93" s="59">
        <f t="shared" si="48"/>
        <v>0</v>
      </c>
      <c r="Q93" s="36">
        <f t="shared" si="49"/>
        <v>0</v>
      </c>
      <c r="R93" s="36">
        <f t="shared" si="50"/>
        <v>0</v>
      </c>
      <c r="S93" s="36"/>
      <c r="T93" s="35">
        <f t="shared" si="51"/>
        <v>25</v>
      </c>
      <c r="U93" s="35" t="str">
        <f t="shared" si="52"/>
        <v>25</v>
      </c>
      <c r="V93" s="35">
        <f t="shared" si="53"/>
        <v>0</v>
      </c>
      <c r="W93" s="35">
        <f t="shared" si="71"/>
        <v>1.25</v>
      </c>
      <c r="X93" s="35">
        <f t="shared" si="54"/>
        <v>0</v>
      </c>
      <c r="Y93" s="35">
        <f t="shared" si="55"/>
        <v>66</v>
      </c>
      <c r="Z93" s="35">
        <f t="shared" si="56"/>
        <v>1.25</v>
      </c>
      <c r="AA93" s="35">
        <f t="shared" si="57"/>
        <v>0</v>
      </c>
      <c r="AB93" s="35">
        <f t="shared" si="58"/>
        <v>2</v>
      </c>
      <c r="AC93" s="35">
        <f t="shared" si="59"/>
        <v>0</v>
      </c>
      <c r="AD93" s="35">
        <f t="shared" si="60"/>
        <v>0</v>
      </c>
      <c r="AE93" s="35">
        <v>66</v>
      </c>
      <c r="AF93" s="35">
        <f t="shared" si="61"/>
        <v>0</v>
      </c>
      <c r="AG93" s="35">
        <f t="shared" si="62"/>
        <v>0</v>
      </c>
      <c r="AH93" s="35">
        <f t="shared" si="72"/>
        <v>1.25</v>
      </c>
      <c r="AI93" s="35">
        <f t="shared" si="63"/>
        <v>66</v>
      </c>
      <c r="AJ93" s="35">
        <f t="shared" si="64"/>
        <v>1.25</v>
      </c>
      <c r="AK93" s="35">
        <f t="shared" si="65"/>
        <v>0</v>
      </c>
      <c r="AL93" s="35">
        <f t="shared" si="66"/>
        <v>0</v>
      </c>
      <c r="AM93" s="35">
        <f t="shared" si="67"/>
        <v>60</v>
      </c>
      <c r="AN93" s="35">
        <f t="shared" si="68"/>
        <v>30</v>
      </c>
      <c r="AO93" s="35">
        <f t="shared" si="69"/>
        <v>0</v>
      </c>
      <c r="AP93" s="35">
        <f t="shared" si="70"/>
        <v>0</v>
      </c>
    </row>
    <row r="94" spans="1:42" ht="18" customHeight="1" x14ac:dyDescent="0.3">
      <c r="A94" s="52"/>
      <c r="C94" s="53"/>
      <c r="D94" s="54"/>
      <c r="E94" s="55"/>
      <c r="F94" s="56"/>
      <c r="G94" s="55"/>
      <c r="I94" s="57">
        <f t="shared" si="42"/>
        <v>0</v>
      </c>
      <c r="J94" s="58">
        <f t="shared" si="43"/>
        <v>0</v>
      </c>
      <c r="K94" s="59">
        <f t="shared" si="44"/>
        <v>0</v>
      </c>
      <c r="L94" s="58">
        <f t="shared" si="45"/>
        <v>0</v>
      </c>
      <c r="M94" s="59">
        <f t="shared" si="46"/>
        <v>0</v>
      </c>
      <c r="N94" s="58">
        <f t="shared" si="47"/>
        <v>0</v>
      </c>
      <c r="O94" s="59">
        <f t="shared" si="48"/>
        <v>0</v>
      </c>
      <c r="Q94" s="36">
        <f t="shared" si="49"/>
        <v>0</v>
      </c>
      <c r="R94" s="36">
        <f t="shared" si="50"/>
        <v>0</v>
      </c>
      <c r="S94" s="36"/>
      <c r="T94" s="35">
        <f t="shared" si="51"/>
        <v>24</v>
      </c>
      <c r="U94" s="35" t="str">
        <f t="shared" si="52"/>
        <v>24</v>
      </c>
      <c r="V94" s="35">
        <f t="shared" si="53"/>
        <v>0</v>
      </c>
      <c r="W94" s="35">
        <f t="shared" si="71"/>
        <v>1.24</v>
      </c>
      <c r="X94" s="35">
        <f t="shared" si="54"/>
        <v>0</v>
      </c>
      <c r="Y94" s="35">
        <f t="shared" si="55"/>
        <v>67</v>
      </c>
      <c r="Z94" s="35">
        <f t="shared" si="56"/>
        <v>1.24</v>
      </c>
      <c r="AA94" s="35">
        <f t="shared" si="57"/>
        <v>0</v>
      </c>
      <c r="AB94" s="35">
        <f t="shared" si="58"/>
        <v>2</v>
      </c>
      <c r="AC94" s="35">
        <f t="shared" si="59"/>
        <v>0</v>
      </c>
      <c r="AD94" s="35">
        <f t="shared" si="60"/>
        <v>0</v>
      </c>
      <c r="AE94" s="35">
        <v>67</v>
      </c>
      <c r="AF94" s="35">
        <f t="shared" si="61"/>
        <v>0</v>
      </c>
      <c r="AG94" s="35">
        <f t="shared" si="62"/>
        <v>0</v>
      </c>
      <c r="AH94" s="35">
        <f t="shared" si="72"/>
        <v>1.24</v>
      </c>
      <c r="AI94" s="35">
        <f t="shared" si="63"/>
        <v>67</v>
      </c>
      <c r="AJ94" s="35">
        <f t="shared" si="64"/>
        <v>1.24</v>
      </c>
      <c r="AK94" s="35">
        <f t="shared" si="65"/>
        <v>0</v>
      </c>
      <c r="AL94" s="35">
        <f t="shared" si="66"/>
        <v>0</v>
      </c>
      <c r="AM94" s="35">
        <f t="shared" si="67"/>
        <v>60</v>
      </c>
      <c r="AN94" s="35">
        <f t="shared" si="68"/>
        <v>30</v>
      </c>
      <c r="AO94" s="35">
        <f t="shared" si="69"/>
        <v>0</v>
      </c>
      <c r="AP94" s="35">
        <f t="shared" si="70"/>
        <v>0</v>
      </c>
    </row>
    <row r="95" spans="1:42" ht="18" customHeight="1" x14ac:dyDescent="0.3">
      <c r="A95" s="52"/>
      <c r="C95" s="53"/>
      <c r="D95" s="54"/>
      <c r="E95" s="55"/>
      <c r="F95" s="56"/>
      <c r="G95" s="55"/>
      <c r="I95" s="57">
        <f t="shared" si="42"/>
        <v>0</v>
      </c>
      <c r="J95" s="58">
        <f t="shared" si="43"/>
        <v>0</v>
      </c>
      <c r="K95" s="59">
        <f t="shared" si="44"/>
        <v>0</v>
      </c>
      <c r="L95" s="58">
        <f t="shared" si="45"/>
        <v>0</v>
      </c>
      <c r="M95" s="59">
        <f t="shared" si="46"/>
        <v>0</v>
      </c>
      <c r="N95" s="58">
        <f t="shared" si="47"/>
        <v>0</v>
      </c>
      <c r="O95" s="59">
        <f t="shared" si="48"/>
        <v>0</v>
      </c>
      <c r="Q95" s="36">
        <f t="shared" si="49"/>
        <v>0</v>
      </c>
      <c r="R95" s="36">
        <f t="shared" si="50"/>
        <v>0</v>
      </c>
      <c r="S95" s="36"/>
      <c r="T95" s="35">
        <f t="shared" si="51"/>
        <v>23</v>
      </c>
      <c r="U95" s="35" t="str">
        <f t="shared" si="52"/>
        <v>23</v>
      </c>
      <c r="V95" s="35">
        <f t="shared" si="53"/>
        <v>0</v>
      </c>
      <c r="W95" s="35">
        <f t="shared" si="71"/>
        <v>1.23</v>
      </c>
      <c r="X95" s="35">
        <f t="shared" si="54"/>
        <v>0</v>
      </c>
      <c r="Y95" s="35">
        <f t="shared" si="55"/>
        <v>68</v>
      </c>
      <c r="Z95" s="35">
        <f t="shared" si="56"/>
        <v>1.23</v>
      </c>
      <c r="AA95" s="35">
        <f t="shared" si="57"/>
        <v>0</v>
      </c>
      <c r="AB95" s="35">
        <f t="shared" si="58"/>
        <v>2</v>
      </c>
      <c r="AC95" s="35">
        <f t="shared" si="59"/>
        <v>0</v>
      </c>
      <c r="AD95" s="35">
        <f t="shared" si="60"/>
        <v>0</v>
      </c>
      <c r="AE95" s="35">
        <v>68</v>
      </c>
      <c r="AF95" s="35">
        <f t="shared" si="61"/>
        <v>0</v>
      </c>
      <c r="AG95" s="35">
        <f t="shared" si="62"/>
        <v>0</v>
      </c>
      <c r="AH95" s="35">
        <f t="shared" si="72"/>
        <v>1.23</v>
      </c>
      <c r="AI95" s="35">
        <f t="shared" si="63"/>
        <v>68</v>
      </c>
      <c r="AJ95" s="35">
        <f t="shared" si="64"/>
        <v>1.23</v>
      </c>
      <c r="AK95" s="35">
        <f t="shared" si="65"/>
        <v>0</v>
      </c>
      <c r="AL95" s="35">
        <f t="shared" si="66"/>
        <v>0</v>
      </c>
      <c r="AM95" s="35">
        <f t="shared" si="67"/>
        <v>60</v>
      </c>
      <c r="AN95" s="35">
        <f t="shared" si="68"/>
        <v>30</v>
      </c>
      <c r="AO95" s="35">
        <f t="shared" si="69"/>
        <v>0</v>
      </c>
      <c r="AP95" s="35">
        <f t="shared" si="70"/>
        <v>0</v>
      </c>
    </row>
    <row r="96" spans="1:42" ht="18" customHeight="1" x14ac:dyDescent="0.3">
      <c r="A96" s="52"/>
      <c r="C96" s="53"/>
      <c r="D96" s="54"/>
      <c r="E96" s="55"/>
      <c r="F96" s="56"/>
      <c r="G96" s="55"/>
      <c r="I96" s="57">
        <f t="shared" si="42"/>
        <v>0</v>
      </c>
      <c r="J96" s="58">
        <f t="shared" si="43"/>
        <v>0</v>
      </c>
      <c r="K96" s="59">
        <f t="shared" si="44"/>
        <v>0</v>
      </c>
      <c r="L96" s="58">
        <f t="shared" si="45"/>
        <v>0</v>
      </c>
      <c r="M96" s="59">
        <f t="shared" si="46"/>
        <v>0</v>
      </c>
      <c r="N96" s="58">
        <f t="shared" si="47"/>
        <v>0</v>
      </c>
      <c r="O96" s="59">
        <f t="shared" si="48"/>
        <v>0</v>
      </c>
      <c r="Q96" s="36">
        <f t="shared" si="49"/>
        <v>0</v>
      </c>
      <c r="R96" s="36">
        <f t="shared" si="50"/>
        <v>0</v>
      </c>
      <c r="S96" s="36"/>
      <c r="T96" s="35">
        <f t="shared" si="51"/>
        <v>22</v>
      </c>
      <c r="U96" s="35" t="str">
        <f t="shared" si="52"/>
        <v>22</v>
      </c>
      <c r="V96" s="35">
        <f t="shared" si="53"/>
        <v>0</v>
      </c>
      <c r="W96" s="35">
        <f t="shared" si="71"/>
        <v>1.22</v>
      </c>
      <c r="X96" s="35">
        <f t="shared" si="54"/>
        <v>0</v>
      </c>
      <c r="Y96" s="35">
        <f t="shared" si="55"/>
        <v>69</v>
      </c>
      <c r="Z96" s="35">
        <f t="shared" si="56"/>
        <v>1.22</v>
      </c>
      <c r="AA96" s="35">
        <f t="shared" si="57"/>
        <v>0</v>
      </c>
      <c r="AB96" s="35">
        <f t="shared" si="58"/>
        <v>2</v>
      </c>
      <c r="AC96" s="35">
        <f t="shared" si="59"/>
        <v>0</v>
      </c>
      <c r="AD96" s="35">
        <f t="shared" si="60"/>
        <v>0</v>
      </c>
      <c r="AE96" s="35">
        <v>69</v>
      </c>
      <c r="AF96" s="35">
        <f t="shared" si="61"/>
        <v>0</v>
      </c>
      <c r="AG96" s="35">
        <f t="shared" si="62"/>
        <v>0</v>
      </c>
      <c r="AH96" s="35">
        <f t="shared" si="72"/>
        <v>1.22</v>
      </c>
      <c r="AI96" s="35">
        <f t="shared" si="63"/>
        <v>69</v>
      </c>
      <c r="AJ96" s="35">
        <f t="shared" si="64"/>
        <v>1.22</v>
      </c>
      <c r="AK96" s="35">
        <f t="shared" si="65"/>
        <v>0</v>
      </c>
      <c r="AL96" s="35">
        <f t="shared" si="66"/>
        <v>0</v>
      </c>
      <c r="AM96" s="35">
        <f t="shared" si="67"/>
        <v>60</v>
      </c>
      <c r="AN96" s="35">
        <f t="shared" si="68"/>
        <v>30</v>
      </c>
      <c r="AO96" s="35">
        <f t="shared" si="69"/>
        <v>0</v>
      </c>
      <c r="AP96" s="35">
        <f t="shared" si="70"/>
        <v>0</v>
      </c>
    </row>
    <row r="97" spans="1:42" ht="18" customHeight="1" x14ac:dyDescent="0.3">
      <c r="A97" s="52"/>
      <c r="C97" s="53"/>
      <c r="D97" s="54"/>
      <c r="E97" s="55"/>
      <c r="F97" s="56"/>
      <c r="G97" s="55"/>
      <c r="I97" s="57">
        <f t="shared" si="42"/>
        <v>0</v>
      </c>
      <c r="J97" s="58">
        <f t="shared" si="43"/>
        <v>0</v>
      </c>
      <c r="K97" s="59">
        <f t="shared" si="44"/>
        <v>0</v>
      </c>
      <c r="L97" s="58">
        <f t="shared" si="45"/>
        <v>0</v>
      </c>
      <c r="M97" s="59">
        <f t="shared" si="46"/>
        <v>0</v>
      </c>
      <c r="N97" s="58">
        <f t="shared" si="47"/>
        <v>0</v>
      </c>
      <c r="O97" s="59">
        <f t="shared" si="48"/>
        <v>0</v>
      </c>
      <c r="Q97" s="36">
        <f t="shared" si="49"/>
        <v>0</v>
      </c>
      <c r="R97" s="36">
        <f t="shared" si="50"/>
        <v>0</v>
      </c>
      <c r="S97" s="36"/>
      <c r="T97" s="35">
        <f t="shared" si="51"/>
        <v>21</v>
      </c>
      <c r="U97" s="35" t="str">
        <f t="shared" si="52"/>
        <v>21</v>
      </c>
      <c r="V97" s="35">
        <f t="shared" si="53"/>
        <v>0</v>
      </c>
      <c r="W97" s="35">
        <f t="shared" si="71"/>
        <v>1.21</v>
      </c>
      <c r="X97" s="35">
        <f t="shared" si="54"/>
        <v>0</v>
      </c>
      <c r="Y97" s="35">
        <f t="shared" si="55"/>
        <v>70</v>
      </c>
      <c r="Z97" s="35">
        <f t="shared" si="56"/>
        <v>1.21</v>
      </c>
      <c r="AA97" s="35">
        <f t="shared" si="57"/>
        <v>0</v>
      </c>
      <c r="AB97" s="35">
        <f t="shared" si="58"/>
        <v>2</v>
      </c>
      <c r="AC97" s="35">
        <f t="shared" si="59"/>
        <v>0</v>
      </c>
      <c r="AD97" s="35">
        <f t="shared" si="60"/>
        <v>0</v>
      </c>
      <c r="AE97" s="35">
        <v>70</v>
      </c>
      <c r="AF97" s="35">
        <f t="shared" si="61"/>
        <v>0</v>
      </c>
      <c r="AG97" s="35">
        <f t="shared" si="62"/>
        <v>0</v>
      </c>
      <c r="AH97" s="35">
        <f t="shared" si="72"/>
        <v>1.21</v>
      </c>
      <c r="AI97" s="35">
        <f t="shared" si="63"/>
        <v>70</v>
      </c>
      <c r="AJ97" s="35">
        <f t="shared" si="64"/>
        <v>1.21</v>
      </c>
      <c r="AK97" s="35">
        <f t="shared" si="65"/>
        <v>0</v>
      </c>
      <c r="AL97" s="35">
        <f t="shared" si="66"/>
        <v>0</v>
      </c>
      <c r="AM97" s="35">
        <f t="shared" si="67"/>
        <v>60</v>
      </c>
      <c r="AN97" s="35">
        <f t="shared" si="68"/>
        <v>30</v>
      </c>
      <c r="AO97" s="35">
        <f t="shared" si="69"/>
        <v>0</v>
      </c>
      <c r="AP97" s="35">
        <f t="shared" si="70"/>
        <v>0</v>
      </c>
    </row>
    <row r="98" spans="1:42" ht="18" customHeight="1" x14ac:dyDescent="0.3">
      <c r="A98" s="52"/>
      <c r="C98" s="53"/>
      <c r="D98" s="54"/>
      <c r="E98" s="55"/>
      <c r="F98" s="56"/>
      <c r="G98" s="55"/>
      <c r="I98" s="57">
        <f t="shared" si="42"/>
        <v>0</v>
      </c>
      <c r="J98" s="58">
        <f t="shared" si="43"/>
        <v>0</v>
      </c>
      <c r="K98" s="59">
        <f t="shared" si="44"/>
        <v>0</v>
      </c>
      <c r="L98" s="58">
        <f t="shared" si="45"/>
        <v>0</v>
      </c>
      <c r="M98" s="59">
        <f t="shared" si="46"/>
        <v>0</v>
      </c>
      <c r="N98" s="58">
        <f t="shared" si="47"/>
        <v>0</v>
      </c>
      <c r="O98" s="59">
        <f t="shared" si="48"/>
        <v>0</v>
      </c>
      <c r="Q98" s="36">
        <f t="shared" si="49"/>
        <v>0</v>
      </c>
      <c r="R98" s="36">
        <f t="shared" si="50"/>
        <v>0</v>
      </c>
      <c r="S98" s="36"/>
      <c r="T98" s="35">
        <f t="shared" si="51"/>
        <v>20</v>
      </c>
      <c r="U98" s="35" t="str">
        <f t="shared" si="52"/>
        <v>20</v>
      </c>
      <c r="V98" s="35">
        <f t="shared" si="53"/>
        <v>0</v>
      </c>
      <c r="W98" s="35">
        <f t="shared" si="71"/>
        <v>1.2</v>
      </c>
      <c r="X98" s="35">
        <f t="shared" si="54"/>
        <v>0</v>
      </c>
      <c r="Y98" s="35">
        <f t="shared" si="55"/>
        <v>71</v>
      </c>
      <c r="Z98" s="35">
        <f t="shared" si="56"/>
        <v>1.2</v>
      </c>
      <c r="AA98" s="35">
        <f t="shared" si="57"/>
        <v>0</v>
      </c>
      <c r="AB98" s="35">
        <f t="shared" si="58"/>
        <v>2</v>
      </c>
      <c r="AC98" s="35">
        <f t="shared" si="59"/>
        <v>0</v>
      </c>
      <c r="AD98" s="35">
        <f t="shared" si="60"/>
        <v>0</v>
      </c>
      <c r="AE98" s="35">
        <v>71</v>
      </c>
      <c r="AF98" s="35">
        <f t="shared" si="61"/>
        <v>0</v>
      </c>
      <c r="AG98" s="35">
        <f t="shared" si="62"/>
        <v>0</v>
      </c>
      <c r="AH98" s="35">
        <f t="shared" si="72"/>
        <v>1.2</v>
      </c>
      <c r="AI98" s="35">
        <f t="shared" si="63"/>
        <v>71</v>
      </c>
      <c r="AJ98" s="35">
        <f t="shared" si="64"/>
        <v>1.2</v>
      </c>
      <c r="AK98" s="35">
        <f t="shared" si="65"/>
        <v>0</v>
      </c>
      <c r="AL98" s="35">
        <f t="shared" si="66"/>
        <v>0</v>
      </c>
      <c r="AM98" s="35">
        <f t="shared" si="67"/>
        <v>60</v>
      </c>
      <c r="AN98" s="35">
        <f t="shared" si="68"/>
        <v>30</v>
      </c>
      <c r="AO98" s="35">
        <f t="shared" si="69"/>
        <v>0</v>
      </c>
      <c r="AP98" s="35">
        <f t="shared" si="70"/>
        <v>0</v>
      </c>
    </row>
    <row r="99" spans="1:42" ht="18" customHeight="1" x14ac:dyDescent="0.3">
      <c r="A99" s="52"/>
      <c r="C99" s="53"/>
      <c r="D99" s="54"/>
      <c r="E99" s="55"/>
      <c r="F99" s="56"/>
      <c r="G99" s="55"/>
      <c r="I99" s="57">
        <f t="shared" si="42"/>
        <v>0</v>
      </c>
      <c r="J99" s="58">
        <f t="shared" si="43"/>
        <v>0</v>
      </c>
      <c r="K99" s="59">
        <f t="shared" si="44"/>
        <v>0</v>
      </c>
      <c r="L99" s="58">
        <f t="shared" si="45"/>
        <v>0</v>
      </c>
      <c r="M99" s="59">
        <f t="shared" si="46"/>
        <v>0</v>
      </c>
      <c r="N99" s="58">
        <f t="shared" si="47"/>
        <v>0</v>
      </c>
      <c r="O99" s="59">
        <f t="shared" si="48"/>
        <v>0</v>
      </c>
      <c r="Q99" s="36">
        <f t="shared" si="49"/>
        <v>0</v>
      </c>
      <c r="R99" s="36">
        <f t="shared" si="50"/>
        <v>0</v>
      </c>
      <c r="S99" s="36"/>
      <c r="T99" s="35">
        <f t="shared" si="51"/>
        <v>19</v>
      </c>
      <c r="U99" s="35" t="str">
        <f t="shared" si="52"/>
        <v>19</v>
      </c>
      <c r="V99" s="35">
        <f t="shared" si="53"/>
        <v>0</v>
      </c>
      <c r="W99" s="35">
        <f t="shared" si="71"/>
        <v>1.19</v>
      </c>
      <c r="X99" s="35">
        <f t="shared" si="54"/>
        <v>0</v>
      </c>
      <c r="Y99" s="35">
        <f t="shared" si="55"/>
        <v>72</v>
      </c>
      <c r="Z99" s="35">
        <f t="shared" si="56"/>
        <v>1.19</v>
      </c>
      <c r="AA99" s="35">
        <f t="shared" si="57"/>
        <v>0</v>
      </c>
      <c r="AB99" s="35">
        <f t="shared" si="58"/>
        <v>2</v>
      </c>
      <c r="AC99" s="35">
        <f t="shared" si="59"/>
        <v>0</v>
      </c>
      <c r="AD99" s="35">
        <f t="shared" si="60"/>
        <v>0</v>
      </c>
      <c r="AE99" s="35">
        <v>72</v>
      </c>
      <c r="AF99" s="35">
        <f t="shared" si="61"/>
        <v>0</v>
      </c>
      <c r="AG99" s="35">
        <f t="shared" si="62"/>
        <v>0</v>
      </c>
      <c r="AH99" s="35">
        <f t="shared" si="72"/>
        <v>1.19</v>
      </c>
      <c r="AI99" s="35">
        <f t="shared" si="63"/>
        <v>72</v>
      </c>
      <c r="AJ99" s="35">
        <f t="shared" si="64"/>
        <v>1.19</v>
      </c>
      <c r="AK99" s="35">
        <f t="shared" si="65"/>
        <v>0</v>
      </c>
      <c r="AL99" s="35">
        <f t="shared" si="66"/>
        <v>0</v>
      </c>
      <c r="AM99" s="35">
        <f t="shared" si="67"/>
        <v>60</v>
      </c>
      <c r="AN99" s="35">
        <f t="shared" si="68"/>
        <v>30</v>
      </c>
      <c r="AO99" s="35">
        <f t="shared" si="69"/>
        <v>0</v>
      </c>
      <c r="AP99" s="35">
        <f t="shared" si="70"/>
        <v>0</v>
      </c>
    </row>
    <row r="100" spans="1:42" ht="18" customHeight="1" x14ac:dyDescent="0.3">
      <c r="A100" s="52"/>
      <c r="C100" s="53"/>
      <c r="D100" s="54"/>
      <c r="E100" s="55"/>
      <c r="F100" s="56"/>
      <c r="G100" s="55"/>
      <c r="I100" s="57">
        <f t="shared" si="42"/>
        <v>0</v>
      </c>
      <c r="J100" s="58">
        <f t="shared" si="43"/>
        <v>0</v>
      </c>
      <c r="K100" s="59">
        <f t="shared" si="44"/>
        <v>0</v>
      </c>
      <c r="L100" s="58">
        <f t="shared" si="45"/>
        <v>0</v>
      </c>
      <c r="M100" s="59">
        <f t="shared" si="46"/>
        <v>0</v>
      </c>
      <c r="N100" s="58">
        <f t="shared" si="47"/>
        <v>0</v>
      </c>
      <c r="O100" s="59">
        <f t="shared" si="48"/>
        <v>0</v>
      </c>
      <c r="Q100" s="36">
        <f t="shared" si="49"/>
        <v>0</v>
      </c>
      <c r="R100" s="36">
        <f t="shared" si="50"/>
        <v>0</v>
      </c>
      <c r="S100" s="36"/>
      <c r="T100" s="35">
        <f t="shared" si="51"/>
        <v>18</v>
      </c>
      <c r="U100" s="35" t="str">
        <f t="shared" si="52"/>
        <v>18</v>
      </c>
      <c r="V100" s="35">
        <f t="shared" si="53"/>
        <v>0</v>
      </c>
      <c r="W100" s="35">
        <f t="shared" si="71"/>
        <v>1.18</v>
      </c>
      <c r="X100" s="35">
        <f t="shared" si="54"/>
        <v>0</v>
      </c>
      <c r="Y100" s="35">
        <f t="shared" si="55"/>
        <v>73</v>
      </c>
      <c r="Z100" s="35">
        <f t="shared" si="56"/>
        <v>1.18</v>
      </c>
      <c r="AA100" s="35">
        <f t="shared" si="57"/>
        <v>0</v>
      </c>
      <c r="AB100" s="35">
        <f t="shared" si="58"/>
        <v>2</v>
      </c>
      <c r="AC100" s="35">
        <f t="shared" si="59"/>
        <v>0</v>
      </c>
      <c r="AD100" s="35">
        <f t="shared" si="60"/>
        <v>0</v>
      </c>
      <c r="AE100" s="35">
        <v>73</v>
      </c>
      <c r="AF100" s="35">
        <f t="shared" si="61"/>
        <v>0</v>
      </c>
      <c r="AG100" s="35">
        <f t="shared" si="62"/>
        <v>0</v>
      </c>
      <c r="AH100" s="35">
        <f t="shared" si="72"/>
        <v>1.18</v>
      </c>
      <c r="AI100" s="35">
        <f t="shared" si="63"/>
        <v>73</v>
      </c>
      <c r="AJ100" s="35">
        <f t="shared" si="64"/>
        <v>1.18</v>
      </c>
      <c r="AK100" s="35">
        <f t="shared" si="65"/>
        <v>0</v>
      </c>
      <c r="AL100" s="35">
        <f t="shared" si="66"/>
        <v>0</v>
      </c>
      <c r="AM100" s="35">
        <f t="shared" si="67"/>
        <v>60</v>
      </c>
      <c r="AN100" s="35">
        <f t="shared" si="68"/>
        <v>30</v>
      </c>
      <c r="AO100" s="35">
        <f t="shared" si="69"/>
        <v>0</v>
      </c>
      <c r="AP100" s="35">
        <f t="shared" si="70"/>
        <v>0</v>
      </c>
    </row>
    <row r="101" spans="1:42" ht="18" customHeight="1" x14ac:dyDescent="0.3">
      <c r="A101" s="52"/>
      <c r="C101" s="53"/>
      <c r="D101" s="54"/>
      <c r="E101" s="55"/>
      <c r="F101" s="56"/>
      <c r="G101" s="55"/>
      <c r="I101" s="57">
        <f t="shared" si="42"/>
        <v>0</v>
      </c>
      <c r="J101" s="58">
        <f t="shared" si="43"/>
        <v>0</v>
      </c>
      <c r="K101" s="59">
        <f t="shared" si="44"/>
        <v>0</v>
      </c>
      <c r="L101" s="58">
        <f t="shared" si="45"/>
        <v>0</v>
      </c>
      <c r="M101" s="59">
        <f t="shared" si="46"/>
        <v>0</v>
      </c>
      <c r="N101" s="58">
        <f t="shared" si="47"/>
        <v>0</v>
      </c>
      <c r="O101" s="59">
        <f t="shared" si="48"/>
        <v>0</v>
      </c>
      <c r="Q101" s="36">
        <f t="shared" si="49"/>
        <v>0</v>
      </c>
      <c r="R101" s="36">
        <f t="shared" si="50"/>
        <v>0</v>
      </c>
      <c r="S101" s="36"/>
      <c r="T101" s="35">
        <f t="shared" si="51"/>
        <v>17</v>
      </c>
      <c r="U101" s="35" t="str">
        <f t="shared" si="52"/>
        <v>17</v>
      </c>
      <c r="V101" s="35">
        <f t="shared" si="53"/>
        <v>0</v>
      </c>
      <c r="W101" s="35">
        <f t="shared" si="71"/>
        <v>1.17</v>
      </c>
      <c r="X101" s="35">
        <f t="shared" si="54"/>
        <v>0</v>
      </c>
      <c r="Y101" s="35">
        <f t="shared" si="55"/>
        <v>74</v>
      </c>
      <c r="Z101" s="35">
        <f t="shared" si="56"/>
        <v>1.17</v>
      </c>
      <c r="AA101" s="35">
        <f t="shared" si="57"/>
        <v>0</v>
      </c>
      <c r="AB101" s="35">
        <f t="shared" si="58"/>
        <v>2</v>
      </c>
      <c r="AC101" s="35">
        <f t="shared" si="59"/>
        <v>0</v>
      </c>
      <c r="AD101" s="35">
        <f t="shared" si="60"/>
        <v>0</v>
      </c>
      <c r="AE101" s="35">
        <v>74</v>
      </c>
      <c r="AF101" s="35">
        <f t="shared" si="61"/>
        <v>0</v>
      </c>
      <c r="AG101" s="35">
        <f t="shared" si="62"/>
        <v>0</v>
      </c>
      <c r="AH101" s="35">
        <f t="shared" si="72"/>
        <v>1.17</v>
      </c>
      <c r="AI101" s="35">
        <f t="shared" si="63"/>
        <v>74</v>
      </c>
      <c r="AJ101" s="35">
        <f t="shared" si="64"/>
        <v>1.17</v>
      </c>
      <c r="AK101" s="35">
        <f t="shared" si="65"/>
        <v>0</v>
      </c>
      <c r="AL101" s="35">
        <f t="shared" si="66"/>
        <v>0</v>
      </c>
      <c r="AM101" s="35">
        <f t="shared" si="67"/>
        <v>60</v>
      </c>
      <c r="AN101" s="35">
        <f t="shared" si="68"/>
        <v>30</v>
      </c>
      <c r="AO101" s="35">
        <f t="shared" si="69"/>
        <v>0</v>
      </c>
      <c r="AP101" s="35">
        <f t="shared" si="70"/>
        <v>0</v>
      </c>
    </row>
    <row r="102" spans="1:42" ht="18" customHeight="1" x14ac:dyDescent="0.3">
      <c r="A102" s="52"/>
      <c r="C102" s="53"/>
      <c r="D102" s="54"/>
      <c r="E102" s="55"/>
      <c r="F102" s="56"/>
      <c r="G102" s="55"/>
      <c r="I102" s="57">
        <f t="shared" si="42"/>
        <v>0</v>
      </c>
      <c r="J102" s="58">
        <f t="shared" si="43"/>
        <v>0</v>
      </c>
      <c r="K102" s="59">
        <f t="shared" si="44"/>
        <v>0</v>
      </c>
      <c r="L102" s="58">
        <f t="shared" si="45"/>
        <v>0</v>
      </c>
      <c r="M102" s="59">
        <f t="shared" si="46"/>
        <v>0</v>
      </c>
      <c r="N102" s="58">
        <f t="shared" si="47"/>
        <v>0</v>
      </c>
      <c r="O102" s="59">
        <f t="shared" si="48"/>
        <v>0</v>
      </c>
      <c r="Q102" s="36">
        <f t="shared" si="49"/>
        <v>0</v>
      </c>
      <c r="R102" s="36">
        <f t="shared" si="50"/>
        <v>0</v>
      </c>
      <c r="S102" s="36"/>
      <c r="T102" s="35">
        <f t="shared" si="51"/>
        <v>16</v>
      </c>
      <c r="U102" s="35" t="str">
        <f t="shared" si="52"/>
        <v>16</v>
      </c>
      <c r="V102" s="35">
        <f t="shared" si="53"/>
        <v>0</v>
      </c>
      <c r="W102" s="35">
        <f t="shared" si="71"/>
        <v>1.1599999999999999</v>
      </c>
      <c r="X102" s="35">
        <f t="shared" si="54"/>
        <v>0</v>
      </c>
      <c r="Y102" s="35">
        <f t="shared" si="55"/>
        <v>75</v>
      </c>
      <c r="Z102" s="35">
        <f t="shared" si="56"/>
        <v>1.1599999999999999</v>
      </c>
      <c r="AA102" s="35">
        <f t="shared" si="57"/>
        <v>0</v>
      </c>
      <c r="AB102" s="35">
        <f t="shared" si="58"/>
        <v>2</v>
      </c>
      <c r="AC102" s="35">
        <f t="shared" si="59"/>
        <v>0</v>
      </c>
      <c r="AD102" s="35">
        <f t="shared" si="60"/>
        <v>0</v>
      </c>
      <c r="AE102" s="35">
        <v>75</v>
      </c>
      <c r="AF102" s="35">
        <f t="shared" si="61"/>
        <v>0</v>
      </c>
      <c r="AG102" s="35">
        <f t="shared" si="62"/>
        <v>0</v>
      </c>
      <c r="AH102" s="35">
        <f t="shared" si="72"/>
        <v>1.1599999999999999</v>
      </c>
      <c r="AI102" s="35">
        <f t="shared" si="63"/>
        <v>75</v>
      </c>
      <c r="AJ102" s="35">
        <f t="shared" si="64"/>
        <v>1.1599999999999999</v>
      </c>
      <c r="AK102" s="35">
        <f t="shared" si="65"/>
        <v>0</v>
      </c>
      <c r="AL102" s="35">
        <f t="shared" si="66"/>
        <v>0</v>
      </c>
      <c r="AM102" s="35">
        <f t="shared" si="67"/>
        <v>60</v>
      </c>
      <c r="AN102" s="35">
        <f t="shared" si="68"/>
        <v>30</v>
      </c>
      <c r="AO102" s="35">
        <f t="shared" si="69"/>
        <v>0</v>
      </c>
      <c r="AP102" s="35">
        <f t="shared" si="70"/>
        <v>0</v>
      </c>
    </row>
    <row r="103" spans="1:42" ht="18" customHeight="1" x14ac:dyDescent="0.3">
      <c r="A103" s="52"/>
      <c r="C103" s="53"/>
      <c r="D103" s="54"/>
      <c r="E103" s="55"/>
      <c r="F103" s="56"/>
      <c r="G103" s="55"/>
      <c r="I103" s="57">
        <f t="shared" si="42"/>
        <v>0</v>
      </c>
      <c r="J103" s="58">
        <f t="shared" si="43"/>
        <v>0</v>
      </c>
      <c r="K103" s="59">
        <f t="shared" si="44"/>
        <v>0</v>
      </c>
      <c r="L103" s="58">
        <f t="shared" si="45"/>
        <v>0</v>
      </c>
      <c r="M103" s="59">
        <f t="shared" si="46"/>
        <v>0</v>
      </c>
      <c r="N103" s="58">
        <f t="shared" si="47"/>
        <v>0</v>
      </c>
      <c r="O103" s="59">
        <f t="shared" si="48"/>
        <v>0</v>
      </c>
      <c r="Q103" s="36">
        <f t="shared" si="49"/>
        <v>0</v>
      </c>
      <c r="R103" s="36">
        <f t="shared" si="50"/>
        <v>0</v>
      </c>
      <c r="S103" s="36"/>
      <c r="T103" s="35">
        <f t="shared" si="51"/>
        <v>15</v>
      </c>
      <c r="U103" s="35" t="str">
        <f t="shared" si="52"/>
        <v>15</v>
      </c>
      <c r="V103" s="35">
        <f t="shared" si="53"/>
        <v>0</v>
      </c>
      <c r="W103" s="35">
        <f t="shared" si="71"/>
        <v>1.1499999999999999</v>
      </c>
      <c r="X103" s="35">
        <f t="shared" si="54"/>
        <v>0</v>
      </c>
      <c r="Y103" s="35">
        <f t="shared" si="55"/>
        <v>76</v>
      </c>
      <c r="Z103" s="35">
        <f t="shared" si="56"/>
        <v>1.1499999999999999</v>
      </c>
      <c r="AA103" s="35">
        <f t="shared" si="57"/>
        <v>0</v>
      </c>
      <c r="AB103" s="35">
        <f t="shared" si="58"/>
        <v>2</v>
      </c>
      <c r="AC103" s="35">
        <f t="shared" si="59"/>
        <v>0</v>
      </c>
      <c r="AD103" s="35">
        <f t="shared" si="60"/>
        <v>0</v>
      </c>
      <c r="AE103" s="35">
        <v>76</v>
      </c>
      <c r="AF103" s="35">
        <f t="shared" si="61"/>
        <v>0</v>
      </c>
      <c r="AG103" s="35">
        <f t="shared" si="62"/>
        <v>0</v>
      </c>
      <c r="AH103" s="35">
        <f t="shared" si="72"/>
        <v>1.1499999999999999</v>
      </c>
      <c r="AI103" s="35">
        <f t="shared" si="63"/>
        <v>76</v>
      </c>
      <c r="AJ103" s="35">
        <f t="shared" si="64"/>
        <v>1.1499999999999999</v>
      </c>
      <c r="AK103" s="35">
        <f t="shared" si="65"/>
        <v>0</v>
      </c>
      <c r="AL103" s="35">
        <f t="shared" si="66"/>
        <v>0</v>
      </c>
      <c r="AM103" s="35">
        <f t="shared" si="67"/>
        <v>60</v>
      </c>
      <c r="AN103" s="35">
        <f t="shared" si="68"/>
        <v>30</v>
      </c>
      <c r="AO103" s="35">
        <f t="shared" si="69"/>
        <v>0</v>
      </c>
      <c r="AP103" s="35">
        <f t="shared" si="70"/>
        <v>0</v>
      </c>
    </row>
    <row r="104" spans="1:42" ht="18" customHeight="1" x14ac:dyDescent="0.3">
      <c r="A104" s="52"/>
      <c r="C104" s="53"/>
      <c r="D104" s="54"/>
      <c r="E104" s="55"/>
      <c r="F104" s="56"/>
      <c r="G104" s="55"/>
      <c r="I104" s="57">
        <f t="shared" si="42"/>
        <v>0</v>
      </c>
      <c r="J104" s="58">
        <f t="shared" si="43"/>
        <v>0</v>
      </c>
      <c r="K104" s="59">
        <f t="shared" si="44"/>
        <v>0</v>
      </c>
      <c r="L104" s="58">
        <f t="shared" si="45"/>
        <v>0</v>
      </c>
      <c r="M104" s="59">
        <f t="shared" si="46"/>
        <v>0</v>
      </c>
      <c r="N104" s="58">
        <f t="shared" si="47"/>
        <v>0</v>
      </c>
      <c r="O104" s="59">
        <f t="shared" si="48"/>
        <v>0</v>
      </c>
      <c r="Q104" s="36">
        <f t="shared" si="49"/>
        <v>0</v>
      </c>
      <c r="R104" s="36">
        <f t="shared" si="50"/>
        <v>0</v>
      </c>
      <c r="S104" s="36"/>
      <c r="T104" s="35">
        <f t="shared" si="51"/>
        <v>14</v>
      </c>
      <c r="U104" s="35" t="str">
        <f t="shared" si="52"/>
        <v>14</v>
      </c>
      <c r="V104" s="35">
        <f t="shared" si="53"/>
        <v>0</v>
      </c>
      <c r="W104" s="35">
        <f t="shared" si="71"/>
        <v>1.1399999999999999</v>
      </c>
      <c r="X104" s="35">
        <f t="shared" si="54"/>
        <v>0</v>
      </c>
      <c r="Y104" s="35">
        <f t="shared" si="55"/>
        <v>77</v>
      </c>
      <c r="Z104" s="35">
        <f t="shared" si="56"/>
        <v>1.1399999999999999</v>
      </c>
      <c r="AA104" s="35">
        <f t="shared" si="57"/>
        <v>0</v>
      </c>
      <c r="AB104" s="35">
        <f t="shared" si="58"/>
        <v>2</v>
      </c>
      <c r="AC104" s="35">
        <f t="shared" si="59"/>
        <v>0</v>
      </c>
      <c r="AD104" s="35">
        <f t="shared" si="60"/>
        <v>0</v>
      </c>
      <c r="AE104" s="35">
        <v>77</v>
      </c>
      <c r="AF104" s="35">
        <f t="shared" si="61"/>
        <v>0</v>
      </c>
      <c r="AG104" s="35">
        <f t="shared" si="62"/>
        <v>0</v>
      </c>
      <c r="AH104" s="35">
        <f t="shared" si="72"/>
        <v>1.1399999999999999</v>
      </c>
      <c r="AI104" s="35">
        <f t="shared" si="63"/>
        <v>77</v>
      </c>
      <c r="AJ104" s="35">
        <f t="shared" si="64"/>
        <v>1.1399999999999999</v>
      </c>
      <c r="AK104" s="35">
        <f t="shared" si="65"/>
        <v>0</v>
      </c>
      <c r="AL104" s="35">
        <f t="shared" si="66"/>
        <v>0</v>
      </c>
      <c r="AM104" s="35">
        <f t="shared" si="67"/>
        <v>60</v>
      </c>
      <c r="AN104" s="35">
        <f t="shared" si="68"/>
        <v>30</v>
      </c>
      <c r="AO104" s="35">
        <f t="shared" si="69"/>
        <v>0</v>
      </c>
      <c r="AP104" s="35">
        <f t="shared" si="70"/>
        <v>0</v>
      </c>
    </row>
    <row r="105" spans="1:42" ht="18" customHeight="1" x14ac:dyDescent="0.3">
      <c r="A105" s="52"/>
      <c r="C105" s="53"/>
      <c r="D105" s="54"/>
      <c r="E105" s="55"/>
      <c r="F105" s="56"/>
      <c r="G105" s="55"/>
      <c r="I105" s="57">
        <f t="shared" si="42"/>
        <v>0</v>
      </c>
      <c r="J105" s="58">
        <f t="shared" si="43"/>
        <v>0</v>
      </c>
      <c r="K105" s="59">
        <f t="shared" si="44"/>
        <v>0</v>
      </c>
      <c r="L105" s="58">
        <f t="shared" si="45"/>
        <v>0</v>
      </c>
      <c r="M105" s="59">
        <f t="shared" si="46"/>
        <v>0</v>
      </c>
      <c r="N105" s="58">
        <f t="shared" si="47"/>
        <v>0</v>
      </c>
      <c r="O105" s="59">
        <f t="shared" si="48"/>
        <v>0</v>
      </c>
      <c r="Q105" s="36">
        <f t="shared" si="49"/>
        <v>0</v>
      </c>
      <c r="R105" s="36">
        <f t="shared" si="50"/>
        <v>0</v>
      </c>
      <c r="S105" s="36"/>
      <c r="T105" s="35">
        <f t="shared" si="51"/>
        <v>13</v>
      </c>
      <c r="U105" s="35" t="str">
        <f t="shared" si="52"/>
        <v>13</v>
      </c>
      <c r="V105" s="35">
        <f t="shared" si="53"/>
        <v>0</v>
      </c>
      <c r="W105" s="35">
        <f t="shared" si="71"/>
        <v>1.1299999999999999</v>
      </c>
      <c r="X105" s="35">
        <f t="shared" si="54"/>
        <v>0</v>
      </c>
      <c r="Y105" s="35">
        <f t="shared" si="55"/>
        <v>78</v>
      </c>
      <c r="Z105" s="35">
        <f t="shared" si="56"/>
        <v>1.1299999999999999</v>
      </c>
      <c r="AA105" s="35">
        <f t="shared" si="57"/>
        <v>0</v>
      </c>
      <c r="AB105" s="35">
        <f t="shared" si="58"/>
        <v>2</v>
      </c>
      <c r="AC105" s="35">
        <f t="shared" si="59"/>
        <v>0</v>
      </c>
      <c r="AD105" s="35">
        <f t="shared" si="60"/>
        <v>0</v>
      </c>
      <c r="AE105" s="35">
        <v>78</v>
      </c>
      <c r="AF105" s="35">
        <f t="shared" si="61"/>
        <v>0</v>
      </c>
      <c r="AG105" s="35">
        <f t="shared" si="62"/>
        <v>0</v>
      </c>
      <c r="AH105" s="35">
        <f t="shared" si="72"/>
        <v>1.1299999999999999</v>
      </c>
      <c r="AI105" s="35">
        <f t="shared" si="63"/>
        <v>78</v>
      </c>
      <c r="AJ105" s="35">
        <f t="shared" si="64"/>
        <v>1.1299999999999999</v>
      </c>
      <c r="AK105" s="35">
        <f t="shared" si="65"/>
        <v>0</v>
      </c>
      <c r="AL105" s="35">
        <f t="shared" si="66"/>
        <v>0</v>
      </c>
      <c r="AM105" s="35">
        <f t="shared" si="67"/>
        <v>60</v>
      </c>
      <c r="AN105" s="35">
        <f t="shared" si="68"/>
        <v>30</v>
      </c>
      <c r="AO105" s="35">
        <f t="shared" si="69"/>
        <v>0</v>
      </c>
      <c r="AP105" s="35">
        <f t="shared" si="70"/>
        <v>0</v>
      </c>
    </row>
    <row r="106" spans="1:42" ht="18" customHeight="1" x14ac:dyDescent="0.3">
      <c r="A106" s="52"/>
      <c r="C106" s="53"/>
      <c r="D106" s="54"/>
      <c r="E106" s="55"/>
      <c r="F106" s="56"/>
      <c r="G106" s="55"/>
      <c r="I106" s="57">
        <f t="shared" si="42"/>
        <v>0</v>
      </c>
      <c r="J106" s="58">
        <f t="shared" si="43"/>
        <v>0</v>
      </c>
      <c r="K106" s="59">
        <f t="shared" si="44"/>
        <v>0</v>
      </c>
      <c r="L106" s="58">
        <f t="shared" si="45"/>
        <v>0</v>
      </c>
      <c r="M106" s="59">
        <f t="shared" si="46"/>
        <v>0</v>
      </c>
      <c r="N106" s="58">
        <f t="shared" si="47"/>
        <v>0</v>
      </c>
      <c r="O106" s="59">
        <f t="shared" si="48"/>
        <v>0</v>
      </c>
      <c r="Q106" s="36">
        <f t="shared" si="49"/>
        <v>0</v>
      </c>
      <c r="R106" s="36">
        <f t="shared" si="50"/>
        <v>0</v>
      </c>
      <c r="S106" s="36"/>
      <c r="T106" s="35">
        <f t="shared" si="51"/>
        <v>12</v>
      </c>
      <c r="U106" s="35" t="str">
        <f t="shared" si="52"/>
        <v>12</v>
      </c>
      <c r="V106" s="35">
        <f t="shared" si="53"/>
        <v>0</v>
      </c>
      <c r="W106" s="35">
        <f t="shared" si="71"/>
        <v>1.1200000000000001</v>
      </c>
      <c r="X106" s="35">
        <f t="shared" si="54"/>
        <v>0</v>
      </c>
      <c r="Y106" s="35">
        <f t="shared" si="55"/>
        <v>79</v>
      </c>
      <c r="Z106" s="35">
        <f t="shared" si="56"/>
        <v>1.1200000000000001</v>
      </c>
      <c r="AA106" s="35">
        <f t="shared" si="57"/>
        <v>0</v>
      </c>
      <c r="AB106" s="35">
        <f t="shared" si="58"/>
        <v>2</v>
      </c>
      <c r="AC106" s="35">
        <f t="shared" si="59"/>
        <v>0</v>
      </c>
      <c r="AD106" s="35">
        <f t="shared" si="60"/>
        <v>0</v>
      </c>
      <c r="AE106" s="35">
        <v>79</v>
      </c>
      <c r="AF106" s="35">
        <f t="shared" si="61"/>
        <v>0</v>
      </c>
      <c r="AG106" s="35">
        <f t="shared" si="62"/>
        <v>0</v>
      </c>
      <c r="AH106" s="35">
        <f t="shared" si="72"/>
        <v>1.1200000000000001</v>
      </c>
      <c r="AI106" s="35">
        <f t="shared" si="63"/>
        <v>79</v>
      </c>
      <c r="AJ106" s="35">
        <f t="shared" si="64"/>
        <v>1.1200000000000001</v>
      </c>
      <c r="AK106" s="35">
        <f t="shared" si="65"/>
        <v>0</v>
      </c>
      <c r="AL106" s="35">
        <f t="shared" si="66"/>
        <v>0</v>
      </c>
      <c r="AM106" s="35">
        <f t="shared" si="67"/>
        <v>60</v>
      </c>
      <c r="AN106" s="35">
        <f t="shared" si="68"/>
        <v>30</v>
      </c>
      <c r="AO106" s="35">
        <f t="shared" si="69"/>
        <v>0</v>
      </c>
      <c r="AP106" s="35">
        <f t="shared" si="70"/>
        <v>0</v>
      </c>
    </row>
    <row r="107" spans="1:42" ht="18" customHeight="1" x14ac:dyDescent="0.3">
      <c r="A107" s="52"/>
      <c r="C107" s="53"/>
      <c r="D107" s="54"/>
      <c r="E107" s="55"/>
      <c r="F107" s="56"/>
      <c r="G107" s="55"/>
      <c r="I107" s="57">
        <f t="shared" si="42"/>
        <v>0</v>
      </c>
      <c r="J107" s="58">
        <f t="shared" si="43"/>
        <v>0</v>
      </c>
      <c r="K107" s="59">
        <f t="shared" si="44"/>
        <v>0</v>
      </c>
      <c r="L107" s="58">
        <f t="shared" si="45"/>
        <v>0</v>
      </c>
      <c r="M107" s="59">
        <f t="shared" si="46"/>
        <v>0</v>
      </c>
      <c r="N107" s="58">
        <f t="shared" si="47"/>
        <v>0</v>
      </c>
      <c r="O107" s="59">
        <f t="shared" si="48"/>
        <v>0</v>
      </c>
      <c r="Q107" s="36">
        <f t="shared" si="49"/>
        <v>0</v>
      </c>
      <c r="R107" s="36">
        <f t="shared" si="50"/>
        <v>0</v>
      </c>
      <c r="S107" s="36"/>
      <c r="T107" s="35">
        <f t="shared" si="51"/>
        <v>11</v>
      </c>
      <c r="U107" s="35" t="str">
        <f t="shared" si="52"/>
        <v>11</v>
      </c>
      <c r="V107" s="35">
        <f t="shared" si="53"/>
        <v>0</v>
      </c>
      <c r="W107" s="35">
        <f t="shared" si="71"/>
        <v>1.1100000000000001</v>
      </c>
      <c r="X107" s="35">
        <f t="shared" si="54"/>
        <v>0</v>
      </c>
      <c r="Y107" s="35">
        <f t="shared" si="55"/>
        <v>80</v>
      </c>
      <c r="Z107" s="35">
        <f t="shared" si="56"/>
        <v>1.1100000000000001</v>
      </c>
      <c r="AA107" s="35">
        <f t="shared" si="57"/>
        <v>0</v>
      </c>
      <c r="AB107" s="35">
        <f t="shared" si="58"/>
        <v>2</v>
      </c>
      <c r="AC107" s="35">
        <f t="shared" si="59"/>
        <v>0</v>
      </c>
      <c r="AD107" s="35">
        <f t="shared" si="60"/>
        <v>0</v>
      </c>
      <c r="AE107" s="35">
        <v>80</v>
      </c>
      <c r="AF107" s="35">
        <f t="shared" si="61"/>
        <v>0</v>
      </c>
      <c r="AG107" s="35">
        <f t="shared" si="62"/>
        <v>0</v>
      </c>
      <c r="AH107" s="35">
        <f t="shared" si="72"/>
        <v>1.1100000000000001</v>
      </c>
      <c r="AI107" s="35">
        <f t="shared" si="63"/>
        <v>80</v>
      </c>
      <c r="AJ107" s="35">
        <f t="shared" si="64"/>
        <v>1.1100000000000001</v>
      </c>
      <c r="AK107" s="35">
        <f t="shared" si="65"/>
        <v>0</v>
      </c>
      <c r="AL107" s="35">
        <f t="shared" si="66"/>
        <v>0</v>
      </c>
      <c r="AM107" s="35">
        <f t="shared" si="67"/>
        <v>60</v>
      </c>
      <c r="AN107" s="35">
        <f t="shared" si="68"/>
        <v>30</v>
      </c>
      <c r="AO107" s="35">
        <f t="shared" si="69"/>
        <v>0</v>
      </c>
      <c r="AP107" s="35">
        <f t="shared" si="70"/>
        <v>0</v>
      </c>
    </row>
    <row r="108" spans="1:42" ht="18" customHeight="1" x14ac:dyDescent="0.3">
      <c r="A108" s="52"/>
      <c r="C108" s="53"/>
      <c r="D108" s="54"/>
      <c r="E108" s="55"/>
      <c r="F108" s="56"/>
      <c r="G108" s="55"/>
      <c r="I108" s="57">
        <f t="shared" si="42"/>
        <v>0</v>
      </c>
      <c r="J108" s="58">
        <f t="shared" si="43"/>
        <v>0</v>
      </c>
      <c r="K108" s="59">
        <f t="shared" si="44"/>
        <v>0</v>
      </c>
      <c r="L108" s="58">
        <f t="shared" si="45"/>
        <v>0</v>
      </c>
      <c r="M108" s="59">
        <f t="shared" si="46"/>
        <v>0</v>
      </c>
      <c r="N108" s="58">
        <f t="shared" si="47"/>
        <v>0</v>
      </c>
      <c r="O108" s="59">
        <f t="shared" si="48"/>
        <v>0</v>
      </c>
      <c r="Q108" s="36">
        <f t="shared" si="49"/>
        <v>0</v>
      </c>
      <c r="R108" s="36">
        <f t="shared" si="50"/>
        <v>0</v>
      </c>
      <c r="S108" s="36"/>
      <c r="T108" s="35">
        <f t="shared" si="51"/>
        <v>10</v>
      </c>
      <c r="U108" s="35" t="str">
        <f t="shared" si="52"/>
        <v>10</v>
      </c>
      <c r="V108" s="35">
        <f t="shared" si="53"/>
        <v>0</v>
      </c>
      <c r="W108" s="35">
        <f t="shared" si="71"/>
        <v>1.1000000000000001</v>
      </c>
      <c r="X108" s="35">
        <f t="shared" si="54"/>
        <v>0</v>
      </c>
      <c r="Y108" s="35">
        <f t="shared" si="55"/>
        <v>81</v>
      </c>
      <c r="Z108" s="35">
        <f t="shared" si="56"/>
        <v>1.1000000000000001</v>
      </c>
      <c r="AA108" s="35">
        <f t="shared" si="57"/>
        <v>0</v>
      </c>
      <c r="AB108" s="35">
        <f t="shared" si="58"/>
        <v>2</v>
      </c>
      <c r="AC108" s="35">
        <f t="shared" si="59"/>
        <v>0</v>
      </c>
      <c r="AD108" s="35">
        <f t="shared" si="60"/>
        <v>0</v>
      </c>
      <c r="AE108" s="35">
        <v>81</v>
      </c>
      <c r="AF108" s="35">
        <f t="shared" si="61"/>
        <v>0</v>
      </c>
      <c r="AG108" s="35">
        <f t="shared" si="62"/>
        <v>0</v>
      </c>
      <c r="AH108" s="35">
        <f t="shared" si="72"/>
        <v>1.1000000000000001</v>
      </c>
      <c r="AI108" s="35">
        <f t="shared" si="63"/>
        <v>81</v>
      </c>
      <c r="AJ108" s="35">
        <f t="shared" si="64"/>
        <v>1.1000000000000001</v>
      </c>
      <c r="AK108" s="35">
        <f t="shared" si="65"/>
        <v>0</v>
      </c>
      <c r="AL108" s="35">
        <f t="shared" si="66"/>
        <v>0</v>
      </c>
      <c r="AM108" s="35">
        <f t="shared" si="67"/>
        <v>60</v>
      </c>
      <c r="AN108" s="35">
        <f t="shared" si="68"/>
        <v>30</v>
      </c>
      <c r="AO108" s="35">
        <f t="shared" si="69"/>
        <v>0</v>
      </c>
      <c r="AP108" s="35">
        <f t="shared" si="70"/>
        <v>0</v>
      </c>
    </row>
    <row r="109" spans="1:42" ht="18" customHeight="1" x14ac:dyDescent="0.3">
      <c r="A109" s="52"/>
      <c r="C109" s="53"/>
      <c r="D109" s="54"/>
      <c r="E109" s="55"/>
      <c r="F109" s="56"/>
      <c r="G109" s="55"/>
      <c r="I109" s="57">
        <f t="shared" si="42"/>
        <v>0</v>
      </c>
      <c r="J109" s="58">
        <f t="shared" si="43"/>
        <v>0</v>
      </c>
      <c r="K109" s="59">
        <f t="shared" si="44"/>
        <v>0</v>
      </c>
      <c r="L109" s="58">
        <f t="shared" si="45"/>
        <v>0</v>
      </c>
      <c r="M109" s="59">
        <f t="shared" si="46"/>
        <v>0</v>
      </c>
      <c r="N109" s="58">
        <f t="shared" si="47"/>
        <v>0</v>
      </c>
      <c r="O109" s="59">
        <f t="shared" si="48"/>
        <v>0</v>
      </c>
      <c r="Q109" s="36">
        <f t="shared" si="49"/>
        <v>0</v>
      </c>
      <c r="R109" s="36">
        <f t="shared" si="50"/>
        <v>0</v>
      </c>
      <c r="S109" s="36"/>
      <c r="T109" s="35">
        <f t="shared" si="51"/>
        <v>9</v>
      </c>
      <c r="U109" s="35" t="str">
        <f t="shared" si="52"/>
        <v>09</v>
      </c>
      <c r="V109" s="35">
        <f t="shared" si="53"/>
        <v>0</v>
      </c>
      <c r="W109" s="35">
        <f t="shared" si="71"/>
        <v>1.0900000000000001</v>
      </c>
      <c r="X109" s="35">
        <f t="shared" si="54"/>
        <v>0</v>
      </c>
      <c r="Y109" s="35">
        <f t="shared" si="55"/>
        <v>82</v>
      </c>
      <c r="Z109" s="35">
        <f t="shared" si="56"/>
        <v>1.0900000000000001</v>
      </c>
      <c r="AA109" s="35">
        <f t="shared" si="57"/>
        <v>0</v>
      </c>
      <c r="AB109" s="35">
        <f t="shared" si="58"/>
        <v>2</v>
      </c>
      <c r="AC109" s="35">
        <f t="shared" si="59"/>
        <v>0</v>
      </c>
      <c r="AD109" s="35">
        <f t="shared" si="60"/>
        <v>0</v>
      </c>
      <c r="AE109" s="35">
        <v>82</v>
      </c>
      <c r="AF109" s="35">
        <f t="shared" si="61"/>
        <v>0</v>
      </c>
      <c r="AG109" s="35">
        <f t="shared" si="62"/>
        <v>0</v>
      </c>
      <c r="AH109" s="35">
        <f t="shared" si="72"/>
        <v>1.0900000000000001</v>
      </c>
      <c r="AI109" s="35">
        <f t="shared" si="63"/>
        <v>82</v>
      </c>
      <c r="AJ109" s="35">
        <f t="shared" si="64"/>
        <v>1.0900000000000001</v>
      </c>
      <c r="AK109" s="35">
        <f t="shared" si="65"/>
        <v>0</v>
      </c>
      <c r="AL109" s="35">
        <f t="shared" si="66"/>
        <v>0</v>
      </c>
      <c r="AM109" s="35">
        <f t="shared" si="67"/>
        <v>60</v>
      </c>
      <c r="AN109" s="35">
        <f t="shared" si="68"/>
        <v>30</v>
      </c>
      <c r="AO109" s="35">
        <f t="shared" si="69"/>
        <v>0</v>
      </c>
      <c r="AP109" s="35">
        <f t="shared" si="70"/>
        <v>0</v>
      </c>
    </row>
    <row r="110" spans="1:42" ht="18" customHeight="1" x14ac:dyDescent="0.3">
      <c r="A110" s="52"/>
      <c r="C110" s="53"/>
      <c r="D110" s="54"/>
      <c r="E110" s="55"/>
      <c r="F110" s="56"/>
      <c r="G110" s="55"/>
      <c r="I110" s="57">
        <f t="shared" si="42"/>
        <v>0</v>
      </c>
      <c r="J110" s="58">
        <f t="shared" si="43"/>
        <v>0</v>
      </c>
      <c r="K110" s="59">
        <f t="shared" si="44"/>
        <v>0</v>
      </c>
      <c r="L110" s="58">
        <f t="shared" si="45"/>
        <v>0</v>
      </c>
      <c r="M110" s="59">
        <f t="shared" si="46"/>
        <v>0</v>
      </c>
      <c r="N110" s="58">
        <f t="shared" si="47"/>
        <v>0</v>
      </c>
      <c r="O110" s="59">
        <f t="shared" si="48"/>
        <v>0</v>
      </c>
      <c r="Q110" s="36">
        <f t="shared" si="49"/>
        <v>0</v>
      </c>
      <c r="R110" s="36">
        <f t="shared" si="50"/>
        <v>0</v>
      </c>
      <c r="S110" s="36"/>
      <c r="T110" s="35">
        <f t="shared" si="51"/>
        <v>8</v>
      </c>
      <c r="U110" s="35" t="str">
        <f t="shared" si="52"/>
        <v>08</v>
      </c>
      <c r="V110" s="35">
        <f t="shared" si="53"/>
        <v>0</v>
      </c>
      <c r="W110" s="35">
        <f t="shared" si="71"/>
        <v>1.08</v>
      </c>
      <c r="X110" s="35">
        <f t="shared" si="54"/>
        <v>0</v>
      </c>
      <c r="Y110" s="35">
        <f t="shared" si="55"/>
        <v>83</v>
      </c>
      <c r="Z110" s="35">
        <f t="shared" si="56"/>
        <v>1.08</v>
      </c>
      <c r="AA110" s="35">
        <f t="shared" si="57"/>
        <v>0</v>
      </c>
      <c r="AB110" s="35">
        <f t="shared" si="58"/>
        <v>2</v>
      </c>
      <c r="AC110" s="35">
        <f t="shared" si="59"/>
        <v>0</v>
      </c>
      <c r="AD110" s="35">
        <f t="shared" si="60"/>
        <v>0</v>
      </c>
      <c r="AE110" s="35">
        <v>83</v>
      </c>
      <c r="AF110" s="35">
        <f t="shared" si="61"/>
        <v>0</v>
      </c>
      <c r="AG110" s="35">
        <f t="shared" si="62"/>
        <v>0</v>
      </c>
      <c r="AH110" s="35">
        <f t="shared" si="72"/>
        <v>1.08</v>
      </c>
      <c r="AI110" s="35">
        <f t="shared" si="63"/>
        <v>83</v>
      </c>
      <c r="AJ110" s="35">
        <f t="shared" si="64"/>
        <v>1.08</v>
      </c>
      <c r="AK110" s="35">
        <f t="shared" si="65"/>
        <v>0</v>
      </c>
      <c r="AL110" s="35">
        <f t="shared" si="66"/>
        <v>0</v>
      </c>
      <c r="AM110" s="35">
        <f t="shared" si="67"/>
        <v>60</v>
      </c>
      <c r="AN110" s="35">
        <f t="shared" si="68"/>
        <v>30</v>
      </c>
      <c r="AO110" s="35">
        <f t="shared" si="69"/>
        <v>0</v>
      </c>
      <c r="AP110" s="35">
        <f t="shared" si="70"/>
        <v>0</v>
      </c>
    </row>
    <row r="111" spans="1:42" ht="18" customHeight="1" x14ac:dyDescent="0.3">
      <c r="A111" s="52"/>
      <c r="C111" s="53"/>
      <c r="D111" s="54"/>
      <c r="E111" s="55"/>
      <c r="F111" s="56"/>
      <c r="G111" s="55"/>
      <c r="I111" s="57">
        <f t="shared" si="42"/>
        <v>0</v>
      </c>
      <c r="J111" s="58">
        <f t="shared" si="43"/>
        <v>0</v>
      </c>
      <c r="K111" s="59">
        <f t="shared" si="44"/>
        <v>0</v>
      </c>
      <c r="L111" s="58">
        <f t="shared" si="45"/>
        <v>0</v>
      </c>
      <c r="M111" s="59">
        <f t="shared" si="46"/>
        <v>0</v>
      </c>
      <c r="N111" s="58">
        <f t="shared" si="47"/>
        <v>0</v>
      </c>
      <c r="O111" s="59">
        <f t="shared" si="48"/>
        <v>0</v>
      </c>
      <c r="Q111" s="36">
        <f t="shared" si="49"/>
        <v>0</v>
      </c>
      <c r="R111" s="36">
        <f t="shared" si="50"/>
        <v>0</v>
      </c>
      <c r="S111" s="36"/>
      <c r="T111" s="35">
        <f t="shared" si="51"/>
        <v>7</v>
      </c>
      <c r="U111" s="35" t="str">
        <f t="shared" si="52"/>
        <v>07</v>
      </c>
      <c r="V111" s="35">
        <f t="shared" si="53"/>
        <v>0</v>
      </c>
      <c r="W111" s="35">
        <f t="shared" si="71"/>
        <v>1.07</v>
      </c>
      <c r="X111" s="35">
        <f t="shared" si="54"/>
        <v>0</v>
      </c>
      <c r="Y111" s="35">
        <f t="shared" si="55"/>
        <v>84</v>
      </c>
      <c r="Z111" s="35">
        <f t="shared" si="56"/>
        <v>1.07</v>
      </c>
      <c r="AA111" s="35">
        <f t="shared" si="57"/>
        <v>0</v>
      </c>
      <c r="AB111" s="35">
        <f t="shared" si="58"/>
        <v>2</v>
      </c>
      <c r="AC111" s="35">
        <f t="shared" si="59"/>
        <v>0</v>
      </c>
      <c r="AD111" s="35">
        <f t="shared" si="60"/>
        <v>0</v>
      </c>
      <c r="AE111" s="35">
        <v>84</v>
      </c>
      <c r="AF111" s="35">
        <f t="shared" si="61"/>
        <v>0</v>
      </c>
      <c r="AG111" s="35">
        <f t="shared" si="62"/>
        <v>0</v>
      </c>
      <c r="AH111" s="35">
        <f t="shared" si="72"/>
        <v>1.07</v>
      </c>
      <c r="AI111" s="35">
        <f t="shared" si="63"/>
        <v>84</v>
      </c>
      <c r="AJ111" s="35">
        <f t="shared" si="64"/>
        <v>1.07</v>
      </c>
      <c r="AK111" s="35">
        <f t="shared" si="65"/>
        <v>0</v>
      </c>
      <c r="AL111" s="35">
        <f t="shared" si="66"/>
        <v>0</v>
      </c>
      <c r="AM111" s="35">
        <f t="shared" si="67"/>
        <v>60</v>
      </c>
      <c r="AN111" s="35">
        <f t="shared" si="68"/>
        <v>30</v>
      </c>
      <c r="AO111" s="35">
        <f t="shared" si="69"/>
        <v>0</v>
      </c>
      <c r="AP111" s="35">
        <f t="shared" si="70"/>
        <v>0</v>
      </c>
    </row>
    <row r="112" spans="1:42" ht="18" customHeight="1" x14ac:dyDescent="0.3">
      <c r="A112" s="52"/>
      <c r="C112" s="53"/>
      <c r="D112" s="54"/>
      <c r="E112" s="55"/>
      <c r="F112" s="56"/>
      <c r="G112" s="55"/>
      <c r="I112" s="57">
        <f t="shared" si="42"/>
        <v>0</v>
      </c>
      <c r="J112" s="58">
        <f t="shared" si="43"/>
        <v>0</v>
      </c>
      <c r="K112" s="59">
        <f t="shared" si="44"/>
        <v>0</v>
      </c>
      <c r="L112" s="58">
        <f t="shared" si="45"/>
        <v>0</v>
      </c>
      <c r="M112" s="59">
        <f t="shared" si="46"/>
        <v>0</v>
      </c>
      <c r="N112" s="58">
        <f t="shared" si="47"/>
        <v>0</v>
      </c>
      <c r="O112" s="59">
        <f t="shared" si="48"/>
        <v>0</v>
      </c>
      <c r="Q112" s="36">
        <f t="shared" si="49"/>
        <v>0</v>
      </c>
      <c r="R112" s="36">
        <f t="shared" si="50"/>
        <v>0</v>
      </c>
      <c r="S112" s="36"/>
      <c r="T112" s="35">
        <f t="shared" si="51"/>
        <v>6</v>
      </c>
      <c r="U112" s="35" t="str">
        <f t="shared" si="52"/>
        <v>06</v>
      </c>
      <c r="V112" s="35">
        <f t="shared" si="53"/>
        <v>0</v>
      </c>
      <c r="W112" s="35">
        <f t="shared" si="71"/>
        <v>1.06</v>
      </c>
      <c r="X112" s="35">
        <f t="shared" si="54"/>
        <v>0</v>
      </c>
      <c r="Y112" s="35">
        <f t="shared" si="55"/>
        <v>85</v>
      </c>
      <c r="Z112" s="35">
        <f t="shared" si="56"/>
        <v>1.06</v>
      </c>
      <c r="AA112" s="35">
        <f t="shared" si="57"/>
        <v>0</v>
      </c>
      <c r="AB112" s="35">
        <f t="shared" si="58"/>
        <v>2</v>
      </c>
      <c r="AC112" s="35">
        <f t="shared" si="59"/>
        <v>0</v>
      </c>
      <c r="AD112" s="35">
        <f t="shared" si="60"/>
        <v>0</v>
      </c>
      <c r="AE112" s="35">
        <v>85</v>
      </c>
      <c r="AF112" s="35">
        <f t="shared" si="61"/>
        <v>0</v>
      </c>
      <c r="AG112" s="35">
        <f t="shared" si="62"/>
        <v>0</v>
      </c>
      <c r="AH112" s="35">
        <f t="shared" si="72"/>
        <v>1.06</v>
      </c>
      <c r="AI112" s="35">
        <f t="shared" si="63"/>
        <v>85</v>
      </c>
      <c r="AJ112" s="35">
        <f t="shared" si="64"/>
        <v>1.06</v>
      </c>
      <c r="AK112" s="35">
        <f t="shared" si="65"/>
        <v>0</v>
      </c>
      <c r="AL112" s="35">
        <f t="shared" si="66"/>
        <v>0</v>
      </c>
      <c r="AM112" s="35">
        <f t="shared" si="67"/>
        <v>60</v>
      </c>
      <c r="AN112" s="35">
        <f t="shared" si="68"/>
        <v>30</v>
      </c>
      <c r="AO112" s="35">
        <f t="shared" si="69"/>
        <v>0</v>
      </c>
      <c r="AP112" s="35">
        <f t="shared" si="70"/>
        <v>0</v>
      </c>
    </row>
    <row r="113" spans="1:42" ht="18" customHeight="1" x14ac:dyDescent="0.3">
      <c r="A113" s="52"/>
      <c r="C113" s="53"/>
      <c r="D113" s="54"/>
      <c r="E113" s="55"/>
      <c r="F113" s="56"/>
      <c r="G113" s="55"/>
      <c r="I113" s="57">
        <f t="shared" si="42"/>
        <v>0</v>
      </c>
      <c r="J113" s="58">
        <f t="shared" si="43"/>
        <v>0</v>
      </c>
      <c r="K113" s="59">
        <f t="shared" si="44"/>
        <v>0</v>
      </c>
      <c r="L113" s="58">
        <f t="shared" si="45"/>
        <v>0</v>
      </c>
      <c r="M113" s="59">
        <f t="shared" si="46"/>
        <v>0</v>
      </c>
      <c r="N113" s="58">
        <f t="shared" si="47"/>
        <v>0</v>
      </c>
      <c r="O113" s="59">
        <f t="shared" si="48"/>
        <v>0</v>
      </c>
      <c r="Q113" s="36">
        <f t="shared" si="49"/>
        <v>0</v>
      </c>
      <c r="R113" s="36">
        <f t="shared" si="50"/>
        <v>0</v>
      </c>
      <c r="S113" s="36"/>
      <c r="T113" s="35">
        <f t="shared" si="51"/>
        <v>5</v>
      </c>
      <c r="U113" s="35" t="str">
        <f t="shared" si="52"/>
        <v>05</v>
      </c>
      <c r="V113" s="35">
        <f t="shared" si="53"/>
        <v>0</v>
      </c>
      <c r="W113" s="35">
        <f t="shared" si="71"/>
        <v>1.05</v>
      </c>
      <c r="X113" s="35">
        <f t="shared" si="54"/>
        <v>0</v>
      </c>
      <c r="Y113" s="35">
        <f t="shared" si="55"/>
        <v>86</v>
      </c>
      <c r="Z113" s="35">
        <f t="shared" si="56"/>
        <v>1.05</v>
      </c>
      <c r="AA113" s="35">
        <f t="shared" si="57"/>
        <v>0</v>
      </c>
      <c r="AB113" s="35">
        <f t="shared" si="58"/>
        <v>2</v>
      </c>
      <c r="AC113" s="35">
        <f t="shared" si="59"/>
        <v>0</v>
      </c>
      <c r="AD113" s="35">
        <f t="shared" si="60"/>
        <v>0</v>
      </c>
      <c r="AE113" s="35">
        <v>86</v>
      </c>
      <c r="AF113" s="35">
        <f t="shared" si="61"/>
        <v>0</v>
      </c>
      <c r="AG113" s="35">
        <f t="shared" si="62"/>
        <v>0</v>
      </c>
      <c r="AH113" s="35">
        <f t="shared" si="72"/>
        <v>1.05</v>
      </c>
      <c r="AI113" s="35">
        <f t="shared" si="63"/>
        <v>86</v>
      </c>
      <c r="AJ113" s="35">
        <f t="shared" si="64"/>
        <v>1.05</v>
      </c>
      <c r="AK113" s="35">
        <f t="shared" si="65"/>
        <v>0</v>
      </c>
      <c r="AL113" s="35">
        <f t="shared" si="66"/>
        <v>0</v>
      </c>
      <c r="AM113" s="35">
        <f t="shared" si="67"/>
        <v>60</v>
      </c>
      <c r="AN113" s="35">
        <f t="shared" si="68"/>
        <v>30</v>
      </c>
      <c r="AO113" s="35">
        <f t="shared" si="69"/>
        <v>0</v>
      </c>
      <c r="AP113" s="35">
        <f t="shared" si="70"/>
        <v>0</v>
      </c>
    </row>
    <row r="114" spans="1:42" ht="18" customHeight="1" x14ac:dyDescent="0.3">
      <c r="A114" s="52"/>
      <c r="C114" s="53"/>
      <c r="D114" s="54"/>
      <c r="E114" s="55"/>
      <c r="F114" s="56"/>
      <c r="G114" s="55"/>
      <c r="I114" s="57">
        <f t="shared" si="42"/>
        <v>0</v>
      </c>
      <c r="J114" s="58">
        <f t="shared" si="43"/>
        <v>0</v>
      </c>
      <c r="K114" s="59">
        <f t="shared" si="44"/>
        <v>0</v>
      </c>
      <c r="L114" s="58">
        <f t="shared" si="45"/>
        <v>0</v>
      </c>
      <c r="M114" s="59">
        <f t="shared" si="46"/>
        <v>0</v>
      </c>
      <c r="N114" s="58">
        <f t="shared" si="47"/>
        <v>0</v>
      </c>
      <c r="O114" s="59">
        <f t="shared" si="48"/>
        <v>0</v>
      </c>
      <c r="Q114" s="36">
        <f t="shared" si="49"/>
        <v>0</v>
      </c>
      <c r="R114" s="36">
        <f t="shared" si="50"/>
        <v>0</v>
      </c>
      <c r="S114" s="36"/>
      <c r="T114" s="35">
        <f t="shared" si="51"/>
        <v>4</v>
      </c>
      <c r="U114" s="35" t="str">
        <f t="shared" si="52"/>
        <v>04</v>
      </c>
      <c r="V114" s="35">
        <f t="shared" si="53"/>
        <v>0</v>
      </c>
      <c r="W114" s="35">
        <f t="shared" si="71"/>
        <v>1.04</v>
      </c>
      <c r="X114" s="35">
        <f t="shared" si="54"/>
        <v>0</v>
      </c>
      <c r="Y114" s="35">
        <f t="shared" si="55"/>
        <v>87</v>
      </c>
      <c r="Z114" s="35">
        <f t="shared" si="56"/>
        <v>1.04</v>
      </c>
      <c r="AA114" s="35">
        <f t="shared" si="57"/>
        <v>0</v>
      </c>
      <c r="AB114" s="35">
        <f t="shared" si="58"/>
        <v>2</v>
      </c>
      <c r="AC114" s="35">
        <f t="shared" si="59"/>
        <v>0</v>
      </c>
      <c r="AD114" s="35">
        <f t="shared" si="60"/>
        <v>0</v>
      </c>
      <c r="AE114" s="35">
        <v>87</v>
      </c>
      <c r="AF114" s="35">
        <f t="shared" si="61"/>
        <v>0</v>
      </c>
      <c r="AG114" s="35">
        <f t="shared" si="62"/>
        <v>0</v>
      </c>
      <c r="AH114" s="35">
        <f t="shared" si="72"/>
        <v>1.04</v>
      </c>
      <c r="AI114" s="35">
        <f t="shared" si="63"/>
        <v>87</v>
      </c>
      <c r="AJ114" s="35">
        <f t="shared" si="64"/>
        <v>1.04</v>
      </c>
      <c r="AK114" s="35">
        <f t="shared" si="65"/>
        <v>0</v>
      </c>
      <c r="AL114" s="35">
        <f t="shared" si="66"/>
        <v>0</v>
      </c>
      <c r="AM114" s="35">
        <f t="shared" si="67"/>
        <v>60</v>
      </c>
      <c r="AN114" s="35">
        <f t="shared" si="68"/>
        <v>30</v>
      </c>
      <c r="AO114" s="35">
        <f t="shared" si="69"/>
        <v>0</v>
      </c>
      <c r="AP114" s="35">
        <f t="shared" si="70"/>
        <v>0</v>
      </c>
    </row>
    <row r="115" spans="1:42" ht="18" customHeight="1" x14ac:dyDescent="0.3">
      <c r="A115" s="52"/>
      <c r="C115" s="53"/>
      <c r="D115" s="54"/>
      <c r="E115" s="55"/>
      <c r="F115" s="56"/>
      <c r="G115" s="55"/>
      <c r="I115" s="57">
        <f t="shared" si="42"/>
        <v>0</v>
      </c>
      <c r="J115" s="58">
        <f t="shared" si="43"/>
        <v>0</v>
      </c>
      <c r="K115" s="59">
        <f t="shared" si="44"/>
        <v>0</v>
      </c>
      <c r="L115" s="58">
        <f t="shared" si="45"/>
        <v>0</v>
      </c>
      <c r="M115" s="59">
        <f t="shared" si="46"/>
        <v>0</v>
      </c>
      <c r="N115" s="58">
        <f t="shared" si="47"/>
        <v>0</v>
      </c>
      <c r="O115" s="59">
        <f t="shared" si="48"/>
        <v>0</v>
      </c>
      <c r="Q115" s="36">
        <f t="shared" si="49"/>
        <v>0</v>
      </c>
      <c r="R115" s="36">
        <f t="shared" si="50"/>
        <v>0</v>
      </c>
      <c r="S115" s="36"/>
      <c r="T115" s="35">
        <f t="shared" si="51"/>
        <v>3</v>
      </c>
      <c r="U115" s="35" t="str">
        <f t="shared" si="52"/>
        <v>03</v>
      </c>
      <c r="V115" s="35">
        <f t="shared" si="53"/>
        <v>0</v>
      </c>
      <c r="W115" s="35">
        <f t="shared" si="71"/>
        <v>1.03</v>
      </c>
      <c r="X115" s="35">
        <f t="shared" si="54"/>
        <v>0</v>
      </c>
      <c r="Y115" s="35">
        <f t="shared" si="55"/>
        <v>88</v>
      </c>
      <c r="Z115" s="35">
        <f t="shared" si="56"/>
        <v>1.03</v>
      </c>
      <c r="AA115" s="35">
        <f t="shared" si="57"/>
        <v>0</v>
      </c>
      <c r="AB115" s="35">
        <f t="shared" si="58"/>
        <v>2</v>
      </c>
      <c r="AC115" s="35">
        <f t="shared" si="59"/>
        <v>0</v>
      </c>
      <c r="AD115" s="35">
        <f t="shared" si="60"/>
        <v>0</v>
      </c>
      <c r="AE115" s="35">
        <v>88</v>
      </c>
      <c r="AF115" s="35">
        <f t="shared" si="61"/>
        <v>0</v>
      </c>
      <c r="AG115" s="35">
        <f t="shared" si="62"/>
        <v>0</v>
      </c>
      <c r="AH115" s="35">
        <f t="shared" si="72"/>
        <v>1.03</v>
      </c>
      <c r="AI115" s="35">
        <f t="shared" si="63"/>
        <v>88</v>
      </c>
      <c r="AJ115" s="35">
        <f t="shared" si="64"/>
        <v>1.03</v>
      </c>
      <c r="AK115" s="35">
        <f t="shared" si="65"/>
        <v>0</v>
      </c>
      <c r="AL115" s="35">
        <f t="shared" si="66"/>
        <v>0</v>
      </c>
      <c r="AM115" s="35">
        <f t="shared" si="67"/>
        <v>60</v>
      </c>
      <c r="AN115" s="35">
        <f t="shared" si="68"/>
        <v>30</v>
      </c>
      <c r="AO115" s="35">
        <f t="shared" si="69"/>
        <v>0</v>
      </c>
      <c r="AP115" s="35">
        <f t="shared" si="70"/>
        <v>0</v>
      </c>
    </row>
    <row r="116" spans="1:42" ht="18" customHeight="1" x14ac:dyDescent="0.3">
      <c r="A116" s="60"/>
      <c r="C116" s="61"/>
      <c r="D116" s="62"/>
      <c r="E116" s="63"/>
      <c r="F116" s="64"/>
      <c r="G116" s="63"/>
      <c r="I116" s="57">
        <f t="shared" si="42"/>
        <v>0</v>
      </c>
      <c r="J116" s="58">
        <f t="shared" si="43"/>
        <v>0</v>
      </c>
      <c r="K116" s="59">
        <f t="shared" si="44"/>
        <v>0</v>
      </c>
      <c r="L116" s="58">
        <f t="shared" si="45"/>
        <v>0</v>
      </c>
      <c r="M116" s="59">
        <f t="shared" si="46"/>
        <v>0</v>
      </c>
      <c r="N116" s="58">
        <f t="shared" si="47"/>
        <v>0</v>
      </c>
      <c r="O116" s="59">
        <f t="shared" si="48"/>
        <v>0</v>
      </c>
      <c r="Q116" s="36">
        <f t="shared" si="49"/>
        <v>0</v>
      </c>
      <c r="R116" s="36">
        <f t="shared" si="50"/>
        <v>0</v>
      </c>
      <c r="S116" s="36"/>
      <c r="T116" s="35">
        <f t="shared" si="51"/>
        <v>2</v>
      </c>
      <c r="U116" s="35" t="str">
        <f t="shared" si="52"/>
        <v>02</v>
      </c>
      <c r="V116" s="35">
        <f t="shared" si="53"/>
        <v>0</v>
      </c>
      <c r="W116" s="35">
        <f t="shared" si="71"/>
        <v>1.02</v>
      </c>
      <c r="X116" s="35">
        <f t="shared" si="54"/>
        <v>0</v>
      </c>
      <c r="Y116" s="35">
        <f t="shared" si="55"/>
        <v>89</v>
      </c>
      <c r="Z116" s="35">
        <f t="shared" si="56"/>
        <v>1.02</v>
      </c>
      <c r="AA116" s="35">
        <f t="shared" si="57"/>
        <v>0</v>
      </c>
      <c r="AB116" s="35">
        <f t="shared" si="58"/>
        <v>2</v>
      </c>
      <c r="AC116" s="35">
        <f t="shared" si="59"/>
        <v>0</v>
      </c>
      <c r="AD116" s="35">
        <f t="shared" si="60"/>
        <v>0</v>
      </c>
      <c r="AE116" s="35">
        <v>89</v>
      </c>
      <c r="AF116" s="35">
        <f t="shared" si="61"/>
        <v>0</v>
      </c>
      <c r="AG116" s="35">
        <f t="shared" si="62"/>
        <v>0</v>
      </c>
      <c r="AH116" s="35">
        <f t="shared" si="72"/>
        <v>1.02</v>
      </c>
      <c r="AI116" s="35">
        <f t="shared" si="63"/>
        <v>89</v>
      </c>
      <c r="AJ116" s="35">
        <f t="shared" si="64"/>
        <v>1.02</v>
      </c>
      <c r="AK116" s="35">
        <f t="shared" si="65"/>
        <v>0</v>
      </c>
      <c r="AL116" s="35">
        <f t="shared" si="66"/>
        <v>0</v>
      </c>
      <c r="AM116" s="35">
        <f t="shared" si="67"/>
        <v>60</v>
      </c>
      <c r="AN116" s="35">
        <f t="shared" si="68"/>
        <v>30</v>
      </c>
      <c r="AO116" s="35">
        <f t="shared" si="69"/>
        <v>0</v>
      </c>
      <c r="AP116" s="35">
        <f t="shared" si="70"/>
        <v>0</v>
      </c>
    </row>
    <row r="117" spans="1:42" ht="18" customHeight="1" thickBot="1" x14ac:dyDescent="0.35">
      <c r="A117" s="60"/>
      <c r="C117" s="61"/>
      <c r="D117" s="62"/>
      <c r="E117" s="63"/>
      <c r="F117" s="64"/>
      <c r="G117" s="63"/>
      <c r="I117" s="57">
        <f t="shared" si="42"/>
        <v>0</v>
      </c>
      <c r="J117" s="58">
        <f t="shared" si="43"/>
        <v>0</v>
      </c>
      <c r="K117" s="59">
        <f t="shared" si="44"/>
        <v>0</v>
      </c>
      <c r="L117" s="58">
        <f t="shared" si="45"/>
        <v>0</v>
      </c>
      <c r="M117" s="59">
        <f t="shared" si="46"/>
        <v>0</v>
      </c>
      <c r="N117" s="58">
        <f t="shared" si="47"/>
        <v>0</v>
      </c>
      <c r="O117" s="59">
        <f t="shared" si="48"/>
        <v>0</v>
      </c>
      <c r="Q117" s="36">
        <f t="shared" si="49"/>
        <v>0</v>
      </c>
      <c r="R117" s="36">
        <f t="shared" si="50"/>
        <v>0</v>
      </c>
      <c r="S117" s="36"/>
      <c r="T117" s="35">
        <f t="shared" si="51"/>
        <v>1</v>
      </c>
      <c r="U117" s="35" t="str">
        <f t="shared" si="52"/>
        <v>01</v>
      </c>
      <c r="V117" s="35">
        <f t="shared" si="53"/>
        <v>0</v>
      </c>
      <c r="W117" s="35">
        <f t="shared" si="71"/>
        <v>1.01</v>
      </c>
      <c r="X117" s="35">
        <f t="shared" si="54"/>
        <v>0</v>
      </c>
      <c r="Y117" s="35">
        <f t="shared" si="55"/>
        <v>90</v>
      </c>
      <c r="Z117" s="35">
        <f t="shared" si="56"/>
        <v>1.01</v>
      </c>
      <c r="AA117" s="35">
        <f t="shared" si="57"/>
        <v>0</v>
      </c>
      <c r="AB117" s="35">
        <f t="shared" si="58"/>
        <v>2</v>
      </c>
      <c r="AC117" s="35">
        <f t="shared" si="59"/>
        <v>0</v>
      </c>
      <c r="AD117" s="35">
        <f t="shared" si="60"/>
        <v>0</v>
      </c>
      <c r="AE117" s="35">
        <v>90</v>
      </c>
      <c r="AF117" s="35">
        <f t="shared" si="61"/>
        <v>0</v>
      </c>
      <c r="AG117" s="35">
        <f t="shared" si="62"/>
        <v>0</v>
      </c>
      <c r="AH117" s="35">
        <f t="shared" si="72"/>
        <v>1.01</v>
      </c>
      <c r="AI117" s="35">
        <f t="shared" si="63"/>
        <v>90</v>
      </c>
      <c r="AJ117" s="35">
        <f t="shared" si="64"/>
        <v>1.01</v>
      </c>
      <c r="AK117" s="35">
        <f t="shared" si="65"/>
        <v>0</v>
      </c>
      <c r="AL117" s="35">
        <f t="shared" si="66"/>
        <v>0</v>
      </c>
      <c r="AM117" s="35">
        <f t="shared" si="67"/>
        <v>60</v>
      </c>
      <c r="AN117" s="35">
        <f t="shared" si="68"/>
        <v>30</v>
      </c>
      <c r="AO117" s="35">
        <f t="shared" si="69"/>
        <v>0</v>
      </c>
      <c r="AP117" s="35">
        <f t="shared" si="70"/>
        <v>0</v>
      </c>
    </row>
    <row r="118" spans="1:42" ht="16.5" customHeight="1" thickBot="1" x14ac:dyDescent="0.35">
      <c r="A118" s="65">
        <f>COUNT(A28:A117)</f>
        <v>0</v>
      </c>
      <c r="C118" s="66"/>
      <c r="D118" s="67"/>
      <c r="E118" s="68">
        <f>SUM(E28:E117)</f>
        <v>0</v>
      </c>
      <c r="F118" s="69">
        <f>SUM(F28:F117)</f>
        <v>0</v>
      </c>
      <c r="G118" s="68">
        <f>SUM(G28:G117)</f>
        <v>0</v>
      </c>
      <c r="I118" s="65">
        <f t="shared" ref="I118:O118" si="73">SUM(I28:I117)</f>
        <v>0</v>
      </c>
      <c r="J118" s="70">
        <f t="shared" si="73"/>
        <v>0</v>
      </c>
      <c r="K118" s="71">
        <f t="shared" si="73"/>
        <v>0</v>
      </c>
      <c r="L118" s="70">
        <f t="shared" si="73"/>
        <v>0</v>
      </c>
      <c r="M118" s="71">
        <f t="shared" si="73"/>
        <v>0</v>
      </c>
      <c r="N118" s="70">
        <f t="shared" si="73"/>
        <v>0</v>
      </c>
      <c r="O118" s="71">
        <f t="shared" si="73"/>
        <v>0</v>
      </c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>
        <f>SUM(AC28:AC117)</f>
        <v>0</v>
      </c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</row>
    <row r="120" spans="1:42" ht="167.4" x14ac:dyDescent="0.3">
      <c r="A120" s="72" t="s">
        <v>623</v>
      </c>
      <c r="B120" s="72" t="s">
        <v>624</v>
      </c>
      <c r="C120" s="72" t="s">
        <v>2115</v>
      </c>
      <c r="D120" s="72" t="s">
        <v>2091</v>
      </c>
      <c r="E120" s="72" t="s">
        <v>625</v>
      </c>
      <c r="F120" s="72" t="s">
        <v>626</v>
      </c>
      <c r="G120" s="72" t="s">
        <v>2116</v>
      </c>
      <c r="K120" s="72" t="s">
        <v>627</v>
      </c>
      <c r="L120" s="72" t="s">
        <v>628</v>
      </c>
      <c r="P120" s="72" t="s">
        <v>2097</v>
      </c>
      <c r="Q120" s="72" t="s">
        <v>2098</v>
      </c>
    </row>
    <row r="121" spans="1:42" ht="18" customHeight="1" x14ac:dyDescent="0.3">
      <c r="A121" s="73" t="s">
        <v>629</v>
      </c>
      <c r="B121" s="74" t="str">
        <f>K121</f>
        <v/>
      </c>
      <c r="C121" s="75"/>
      <c r="D121" s="74" t="str">
        <f>IF(C121="","",B121*C121)</f>
        <v/>
      </c>
      <c r="E121" s="74" t="str">
        <f>IF(C121="","",D121+$E$118)</f>
        <v/>
      </c>
      <c r="F121" s="74" t="str">
        <f t="shared" ref="F121:F127" si="74">IF(C121="","",IF($G$118+$F$118&gt;60,60,$G$118+$F$118))</f>
        <v/>
      </c>
      <c r="G121" s="74" t="str">
        <f>IF(C121="","",IF(OR(C121&lt;5.5,C121&gt;7.5),"ERROR",IF(C121=0,"",E121+F121)))</f>
        <v/>
      </c>
      <c r="J121" s="76" t="s">
        <v>624</v>
      </c>
      <c r="K121" s="74" t="str">
        <f>IF(OR(C23="",C24="",SUM(C121:C127)=0),"",'Calendar Tiles'!H13+'Calendar Tiles'!P13+'Calendar Tiles'!X13+'Calendar Tiles'!H22+'Calendar Tiles'!P22+'Calendar Tiles'!X22+'Calendar Tiles'!H31+'Calendar Tiles'!P31+'Calendar Tiles'!X31+'Calendar Tiles'!H40+'Calendar Tiles'!P40+'Calendar Tiles'!X40)</f>
        <v/>
      </c>
      <c r="L121" s="74" t="str">
        <f>IF(OR(C23="",C24="",SUM(C128:C133)=0),"",'Calendar Tiles'!H13+'Calendar Tiles'!P13+'Calendar Tiles'!X13+'Calendar Tiles'!H22+'Calendar Tiles'!P22+'Calendar Tiles'!X22+'Calendar Tiles'!H31+'Calendar Tiles'!P31+'Calendar Tiles'!X31+'Calendar Tiles'!H40+'Calendar Tiles'!P40+'Calendar Tiles'!X40)</f>
        <v/>
      </c>
      <c r="O121" s="45" t="s">
        <v>630</v>
      </c>
      <c r="P121" s="77">
        <f>SUMIFS(I28:I117,D28:D117,"Asynchronous")+SUMIFS(I28:I117,D28:D117,"Synchronous")</f>
        <v>0</v>
      </c>
      <c r="Q121" s="77">
        <f>SUMIFS(E28:E117,D28:D117,"Asynchronous")+SUMIFS(E28:E117,D28:D117,"Synchronous")</f>
        <v>0</v>
      </c>
      <c r="R121" s="78" t="str">
        <f>IF(AND(P121=0,Q121=0),"",IF(OR(P121&gt;4,Q121&gt;32),"ERROR","OK"))</f>
        <v/>
      </c>
    </row>
    <row r="122" spans="1:42" ht="18" customHeight="1" x14ac:dyDescent="0.3">
      <c r="A122" s="73" t="s">
        <v>631</v>
      </c>
      <c r="B122" s="74" t="str">
        <f>K121</f>
        <v/>
      </c>
      <c r="C122" s="75"/>
      <c r="D122" s="74" t="str">
        <f t="shared" ref="D122:D133" si="75">IF(C122="","",B122*C122)</f>
        <v/>
      </c>
      <c r="E122" s="74" t="str">
        <f t="shared" ref="E122:E133" si="76">IF(C122="","",D122+$E$118)</f>
        <v/>
      </c>
      <c r="F122" s="74" t="str">
        <f t="shared" si="74"/>
        <v/>
      </c>
      <c r="G122" s="74" t="str">
        <f t="shared" ref="G122:G133" si="77">IF(C122="","",IF(OR(C122&lt;5.5,C122&gt;7.5),"ERROR",IF(C122=0,"",E122+F122)))</f>
        <v/>
      </c>
      <c r="J122" s="76" t="s">
        <v>632</v>
      </c>
      <c r="K122" s="74" t="str">
        <f>IF(SUM(C121:C127)=0,"",I118)</f>
        <v/>
      </c>
      <c r="L122" s="74" t="str">
        <f>IF(SUM(C128:C133)=0,"",I118)</f>
        <v/>
      </c>
      <c r="O122" s="45" t="s">
        <v>633</v>
      </c>
      <c r="P122" s="77">
        <f>SUMIFS(I28:I117,D28:D117,"Synchronous")</f>
        <v>0</v>
      </c>
      <c r="Q122" s="77">
        <f>SUMIFS(E28:E117,D28:D117,"Synchronous")</f>
        <v>0</v>
      </c>
      <c r="R122" s="78"/>
    </row>
    <row r="123" spans="1:42" ht="18" customHeight="1" x14ac:dyDescent="0.3">
      <c r="A123" s="73" t="s">
        <v>634</v>
      </c>
      <c r="B123" s="74" t="str">
        <f>K121</f>
        <v/>
      </c>
      <c r="C123" s="75"/>
      <c r="D123" s="74" t="str">
        <f t="shared" si="75"/>
        <v/>
      </c>
      <c r="E123" s="74" t="str">
        <f t="shared" si="76"/>
        <v/>
      </c>
      <c r="F123" s="74" t="str">
        <f t="shared" si="74"/>
        <v/>
      </c>
      <c r="G123" s="74" t="str">
        <f t="shared" si="77"/>
        <v/>
      </c>
      <c r="J123" s="76" t="s">
        <v>635</v>
      </c>
      <c r="K123" s="74" t="str">
        <f>IF(SUM(C121:C127)=0,"",K118)</f>
        <v/>
      </c>
      <c r="L123" s="74" t="str">
        <f>IF(SUM(C128:C133)=0,"",K118)</f>
        <v/>
      </c>
      <c r="O123" s="45" t="s">
        <v>636</v>
      </c>
      <c r="P123" s="79" t="str">
        <f>IFERROR(P122/P121,"N/A")</f>
        <v>N/A</v>
      </c>
      <c r="Q123" s="79" t="str">
        <f>IFERROR(Q122/Q121,"N/A")</f>
        <v>N/A</v>
      </c>
      <c r="R123" s="78" t="str">
        <f>IF(AND(P121=0,Q121=0),"",IF(OR(P123&gt;0.5,Q123&gt;0.5),"ERROR","OK"))</f>
        <v/>
      </c>
    </row>
    <row r="124" spans="1:42" ht="18" customHeight="1" x14ac:dyDescent="0.3">
      <c r="A124" s="73" t="s">
        <v>637</v>
      </c>
      <c r="B124" s="74" t="str">
        <f>K121</f>
        <v/>
      </c>
      <c r="C124" s="75"/>
      <c r="D124" s="74" t="str">
        <f t="shared" si="75"/>
        <v/>
      </c>
      <c r="E124" s="74" t="str">
        <f t="shared" si="76"/>
        <v/>
      </c>
      <c r="F124" s="74" t="str">
        <f t="shared" si="74"/>
        <v/>
      </c>
      <c r="G124" s="74" t="str">
        <f t="shared" si="77"/>
        <v/>
      </c>
      <c r="J124" s="45" t="s">
        <v>638</v>
      </c>
      <c r="K124" s="74" t="str">
        <f>IF(SUM(C121:C127)=0,"",K121+K122+K123)</f>
        <v/>
      </c>
      <c r="L124" s="74" t="str">
        <f>IF(SUM(C128:C133)=0,"",L121+L122+L123)</f>
        <v/>
      </c>
      <c r="M124" s="42" t="str">
        <f>IF(AND(K124="",L124=""),"",IF(OR(K124&lt;180,L124&lt;180),"MUST SUBMIT 2 CALENDARS","OK"))</f>
        <v/>
      </c>
    </row>
    <row r="125" spans="1:42" ht="18" customHeight="1" x14ac:dyDescent="0.3">
      <c r="A125" s="73" t="s">
        <v>639</v>
      </c>
      <c r="B125" s="74" t="str">
        <f>K121</f>
        <v/>
      </c>
      <c r="C125" s="75"/>
      <c r="D125" s="74" t="str">
        <f t="shared" si="75"/>
        <v/>
      </c>
      <c r="E125" s="74" t="str">
        <f t="shared" si="76"/>
        <v/>
      </c>
      <c r="F125" s="74" t="str">
        <f t="shared" si="74"/>
        <v/>
      </c>
      <c r="G125" s="74" t="str">
        <f t="shared" si="77"/>
        <v/>
      </c>
      <c r="J125" s="76" t="s">
        <v>2026</v>
      </c>
      <c r="K125" s="74" t="str">
        <f>IF(SUM(C121:C127)=0,"",M118)</f>
        <v/>
      </c>
      <c r="L125" s="74" t="str">
        <f>IF(SUM(C128:C133)=0,"",O118)</f>
        <v/>
      </c>
    </row>
    <row r="126" spans="1:42" ht="18" customHeight="1" x14ac:dyDescent="0.3">
      <c r="A126" s="73" t="s">
        <v>640</v>
      </c>
      <c r="B126" s="74" t="str">
        <f>K121</f>
        <v/>
      </c>
      <c r="C126" s="75"/>
      <c r="D126" s="74" t="str">
        <f t="shared" si="75"/>
        <v/>
      </c>
      <c r="E126" s="74" t="str">
        <f t="shared" si="76"/>
        <v/>
      </c>
      <c r="F126" s="74" t="str">
        <f t="shared" si="74"/>
        <v/>
      </c>
      <c r="G126" s="74" t="str">
        <f t="shared" si="77"/>
        <v/>
      </c>
      <c r="J126" s="45" t="s">
        <v>641</v>
      </c>
      <c r="K126" s="74" t="str">
        <f>IFERROR(K124+K125,"")</f>
        <v/>
      </c>
      <c r="L126" s="74" t="str">
        <f>IFERROR(L124+L125,"")</f>
        <v/>
      </c>
    </row>
    <row r="127" spans="1:42" ht="18" customHeight="1" x14ac:dyDescent="0.3">
      <c r="A127" s="73" t="s">
        <v>642</v>
      </c>
      <c r="B127" s="74" t="str">
        <f>K121</f>
        <v/>
      </c>
      <c r="C127" s="75"/>
      <c r="D127" s="74" t="str">
        <f t="shared" si="75"/>
        <v/>
      </c>
      <c r="E127" s="74" t="str">
        <f t="shared" si="76"/>
        <v/>
      </c>
      <c r="F127" s="74" t="str">
        <f t="shared" si="74"/>
        <v/>
      </c>
      <c r="G127" s="74" t="str">
        <f t="shared" si="77"/>
        <v/>
      </c>
      <c r="J127" s="45" t="s">
        <v>2048</v>
      </c>
    </row>
    <row r="128" spans="1:42" ht="18" customHeight="1" x14ac:dyDescent="0.3">
      <c r="A128" s="73" t="s">
        <v>643</v>
      </c>
      <c r="B128" s="74" t="str">
        <f>L121</f>
        <v/>
      </c>
      <c r="C128" s="75"/>
      <c r="D128" s="74" t="str">
        <f t="shared" si="75"/>
        <v/>
      </c>
      <c r="E128" s="74" t="str">
        <f t="shared" si="76"/>
        <v/>
      </c>
      <c r="F128" s="74" t="str">
        <f t="shared" ref="F128:F133" si="78">IF(C128="","",IF($G$118+$F$118&gt;30,30,$G$118+$F$118))</f>
        <v/>
      </c>
      <c r="G128" s="74" t="str">
        <f t="shared" si="77"/>
        <v/>
      </c>
      <c r="J128" s="76" t="s">
        <v>2099</v>
      </c>
      <c r="K128" s="80" t="str">
        <f>IF(OR(K126="",SUM(C121:C127)=0),"",IF($C$20="4-Day","",IF(COUNTIF(G121:G133,"&lt;1140")&gt;0,"INCREASE INST. HRS",IF(AND($C$20="5-Day",$K$126&gt;190),10,IF(AND($C$20="5-Day",$K$126&gt;=181,$K$126&lt;=190),$K$126-180,IF(AND($C$20="5-Day",$K$126&gt;=191),$K$126-180-K129,"NO"))))))</f>
        <v/>
      </c>
      <c r="L128" s="80" t="str">
        <f>IF(OR(L126="",SUM(C128:C133)=0),"",IF($C$20="4-Day","",IF(COUNTIF(G121:G133,"&lt;1140")&gt;0,"INCREASE INST. HRS",IF(AND($C$20="5-Day",$L$126&gt;190),10,IF(AND($C$20="5-Day",$L$126&gt;=181,$L$126&lt;=190),$L$126-180,IF(AND($C$20="5-Day",$L$126&gt;=191),$L$126-180-L129,"NO"))))))</f>
        <v/>
      </c>
    </row>
    <row r="129" spans="1:67" ht="18" customHeight="1" x14ac:dyDescent="0.3">
      <c r="A129" s="73" t="s">
        <v>644</v>
      </c>
      <c r="B129" s="74" t="str">
        <f>L121</f>
        <v/>
      </c>
      <c r="C129" s="75"/>
      <c r="D129" s="74" t="str">
        <f t="shared" si="75"/>
        <v/>
      </c>
      <c r="E129" s="74" t="str">
        <f t="shared" si="76"/>
        <v/>
      </c>
      <c r="F129" s="74" t="str">
        <f t="shared" si="78"/>
        <v/>
      </c>
      <c r="G129" s="74" t="str">
        <f t="shared" si="77"/>
        <v/>
      </c>
      <c r="J129" s="76" t="s">
        <v>2100</v>
      </c>
      <c r="K129" s="80" t="str">
        <f>IF(OR(K126="",SUM(C121:C127)=0),"",IF($C$20="4-Day","",IF(COUNTIF(G121:G133,"&lt;1140")&gt;0,"INCREASE INST. HRS",IF(AND($C$20="5-Day",$K$126&gt;=205),15,IF(AND($C$20="5-Day",$K$126&gt;=191),$K$126-190,"NO")))))</f>
        <v/>
      </c>
      <c r="L129" s="80" t="str">
        <f>IF(OR(L126="",SUM(C128:C133)=0),"",IF($C$20="4-Day","",IF(COUNTIF(G121:G133,"&lt;1140")&gt;0,"INCREASE INST. HRS",IF(AND($C$20="5-Day",$L$126&gt;=205),15,IF(AND($C$20="5-Day",$L$126&gt;=191),$L$126-190,"NO")))))</f>
        <v/>
      </c>
    </row>
    <row r="130" spans="1:67" ht="18" customHeight="1" x14ac:dyDescent="0.3">
      <c r="A130" s="73" t="s">
        <v>645</v>
      </c>
      <c r="B130" s="74" t="str">
        <f>L121</f>
        <v/>
      </c>
      <c r="C130" s="75"/>
      <c r="D130" s="74" t="str">
        <f t="shared" si="75"/>
        <v/>
      </c>
      <c r="E130" s="74" t="str">
        <f t="shared" si="76"/>
        <v/>
      </c>
      <c r="F130" s="74" t="str">
        <f t="shared" si="78"/>
        <v/>
      </c>
      <c r="G130" s="74" t="str">
        <f t="shared" si="77"/>
        <v/>
      </c>
      <c r="J130" s="45" t="s">
        <v>2049</v>
      </c>
    </row>
    <row r="131" spans="1:67" ht="18" customHeight="1" x14ac:dyDescent="0.3">
      <c r="A131" s="73" t="s">
        <v>646</v>
      </c>
      <c r="B131" s="74" t="str">
        <f>L121</f>
        <v/>
      </c>
      <c r="C131" s="75"/>
      <c r="D131" s="74" t="str">
        <f t="shared" si="75"/>
        <v/>
      </c>
      <c r="E131" s="74" t="str">
        <f t="shared" si="76"/>
        <v/>
      </c>
      <c r="F131" s="74" t="str">
        <f t="shared" si="78"/>
        <v/>
      </c>
      <c r="G131" s="74" t="str">
        <f t="shared" si="77"/>
        <v/>
      </c>
      <c r="J131" s="76" t="s">
        <v>2101</v>
      </c>
      <c r="K131" s="80" t="str">
        <f>IF(OR(K126="",SUM(C121:C127)=0),"",IF($C$20="5-Day","",IF(COUNTIF(G121:G133,"&lt;1140")&gt;0,"INCREASE INST. HRS",IF(AND($C$20="4-Day",$K$126&gt;165),10,IF(AND($C$20="4-Day",$K$126&gt;=156,$K$126&lt;=165),$K$126-155,IF(AND($C$20="4-Day",$K$126&gt;=166),$K$126-155-K132,"NO"))))))</f>
        <v/>
      </c>
      <c r="L131" s="80" t="str">
        <f>IF(OR(L126="",SUM(C128:C133)=0),"",IF($C$20="5-Day","",IF(COUNTIF(G121:G133,"&lt;1140")&gt;0,"INCREASE INST. HRS",IF(AND($C$20="4-Day",$L$126&gt;165),10,IF(AND($C$20="4-Day",$L$126&gt;=156,$L$126&lt;=165),$L$126-155,IF(AND($C$20="4-Day",$L$126&gt;=166),$L$126-155-L132,"NO"))))))</f>
        <v/>
      </c>
    </row>
    <row r="132" spans="1:67" ht="18" customHeight="1" x14ac:dyDescent="0.3">
      <c r="A132" s="73" t="s">
        <v>647</v>
      </c>
      <c r="B132" s="74" t="str">
        <f>L121</f>
        <v/>
      </c>
      <c r="C132" s="75"/>
      <c r="D132" s="74" t="str">
        <f t="shared" si="75"/>
        <v/>
      </c>
      <c r="E132" s="74" t="str">
        <f t="shared" si="76"/>
        <v/>
      </c>
      <c r="F132" s="74" t="str">
        <f t="shared" si="78"/>
        <v/>
      </c>
      <c r="G132" s="74" t="str">
        <f t="shared" si="77"/>
        <v/>
      </c>
      <c r="J132" s="76" t="s">
        <v>2102</v>
      </c>
      <c r="K132" s="80" t="str">
        <f>IF(OR(K126="",SUM(C121:C127)=0),"",IF($C$20="5-Day","",IF(COUNTIF(G121:G133,"&lt;1140")&gt;0,"INCREASE INST. HRS",IF(AND($C$20="4-Day",$K$126&gt;=175),10,IF(AND($C$20="4-Day",$K$126&gt;=166),$K$126-165,"NO")))))</f>
        <v/>
      </c>
      <c r="L132" s="80" t="str">
        <f>IF(OR(L126="",SUM(C128:C133)=0),"",IF($C$20="5-Day","",IF(COUNTIF(G121:G133,"&lt;1140")&gt;0,"INCREASE INST. HRS",IF(AND($C$20="4-Day",$L$126&gt;=175),10,IF(AND($C$20="4-Day",$L$126&gt;=166),$L$126-165,"NO")))))</f>
        <v/>
      </c>
    </row>
    <row r="133" spans="1:67" ht="18" customHeight="1" x14ac:dyDescent="0.3">
      <c r="A133" s="73" t="s">
        <v>648</v>
      </c>
      <c r="B133" s="74" t="str">
        <f>L121</f>
        <v/>
      </c>
      <c r="C133" s="75"/>
      <c r="D133" s="74" t="str">
        <f t="shared" si="75"/>
        <v/>
      </c>
      <c r="E133" s="74" t="str">
        <f t="shared" si="76"/>
        <v/>
      </c>
      <c r="F133" s="74" t="str">
        <f t="shared" si="78"/>
        <v/>
      </c>
      <c r="G133" s="74" t="str">
        <f t="shared" si="77"/>
        <v/>
      </c>
    </row>
    <row r="135" spans="1:67" x14ac:dyDescent="0.3">
      <c r="A135" s="50" t="s">
        <v>649</v>
      </c>
    </row>
    <row r="136" spans="1:67" ht="28.8" x14ac:dyDescent="0.3">
      <c r="A136" s="72" t="s">
        <v>650</v>
      </c>
      <c r="B136" s="81" t="s">
        <v>651</v>
      </c>
      <c r="C136" s="82"/>
      <c r="D136" s="82"/>
      <c r="E136" s="83"/>
      <c r="F136" s="72" t="s">
        <v>652</v>
      </c>
      <c r="G136" s="72" t="s">
        <v>2025</v>
      </c>
      <c r="H136" s="34" t="s">
        <v>2053</v>
      </c>
      <c r="I136" s="37" t="s">
        <v>2054</v>
      </c>
      <c r="J136" s="37" t="s">
        <v>2055</v>
      </c>
      <c r="K136" s="37" t="s">
        <v>2056</v>
      </c>
      <c r="L136" s="37" t="s">
        <v>2057</v>
      </c>
      <c r="M136" s="37" t="s">
        <v>2058</v>
      </c>
      <c r="N136" s="37" t="s">
        <v>2059</v>
      </c>
      <c r="O136" s="37" t="s">
        <v>2060</v>
      </c>
      <c r="P136" s="37" t="s">
        <v>2061</v>
      </c>
      <c r="Q136" s="37" t="s">
        <v>2062</v>
      </c>
      <c r="R136" s="37" t="s">
        <v>2063</v>
      </c>
      <c r="S136" s="37" t="s">
        <v>2064</v>
      </c>
      <c r="T136" s="37" t="s">
        <v>2065</v>
      </c>
      <c r="U136" s="38" t="s">
        <v>2066</v>
      </c>
      <c r="V136" s="38" t="s">
        <v>2067</v>
      </c>
      <c r="W136" s="38" t="s">
        <v>2068</v>
      </c>
      <c r="X136" s="38" t="s">
        <v>2069</v>
      </c>
      <c r="Y136" s="38" t="s">
        <v>2070</v>
      </c>
      <c r="Z136" s="38" t="s">
        <v>2071</v>
      </c>
      <c r="AA136" s="38" t="s">
        <v>2072</v>
      </c>
      <c r="AB136" s="38" t="s">
        <v>2073</v>
      </c>
      <c r="AC136" s="38" t="s">
        <v>2074</v>
      </c>
      <c r="AD136" s="38" t="s">
        <v>2075</v>
      </c>
      <c r="AE136" s="38" t="s">
        <v>2076</v>
      </c>
      <c r="AF136" s="38" t="s">
        <v>2077</v>
      </c>
      <c r="AG136" s="39" t="s">
        <v>2092</v>
      </c>
      <c r="AH136" s="39" t="s">
        <v>2093</v>
      </c>
      <c r="AI136" s="39" t="s">
        <v>2094</v>
      </c>
      <c r="AJ136" s="39" t="s">
        <v>2095</v>
      </c>
      <c r="AK136" s="39" t="s">
        <v>2078</v>
      </c>
      <c r="AL136" s="39" t="s">
        <v>2079</v>
      </c>
      <c r="AM136" s="39" t="s">
        <v>2080</v>
      </c>
      <c r="AN136" s="39" t="s">
        <v>2081</v>
      </c>
      <c r="AO136" s="38" t="s">
        <v>2085</v>
      </c>
      <c r="AP136" s="38" t="s">
        <v>2086</v>
      </c>
      <c r="AQ136" s="38" t="s">
        <v>2087</v>
      </c>
      <c r="AR136" s="38" t="s">
        <v>2088</v>
      </c>
      <c r="AS136" s="38" t="s">
        <v>2089</v>
      </c>
      <c r="AT136" s="38" t="s">
        <v>2090</v>
      </c>
      <c r="AU136" s="38" t="s">
        <v>2082</v>
      </c>
      <c r="AV136" s="38" t="s">
        <v>2083</v>
      </c>
      <c r="AW136" s="38" t="s">
        <v>2084</v>
      </c>
      <c r="AX136" s="34" t="s">
        <v>2053</v>
      </c>
      <c r="AY136" s="37" t="s">
        <v>2054</v>
      </c>
      <c r="AZ136" s="37" t="s">
        <v>2055</v>
      </c>
      <c r="BA136" s="37" t="s">
        <v>2056</v>
      </c>
      <c r="BB136" s="37" t="s">
        <v>2057</v>
      </c>
      <c r="BC136" s="37" t="s">
        <v>2058</v>
      </c>
      <c r="BD136" s="37" t="s">
        <v>2059</v>
      </c>
      <c r="BE136" s="37" t="s">
        <v>2060</v>
      </c>
      <c r="BF136" s="37" t="s">
        <v>2061</v>
      </c>
      <c r="BG136" s="37" t="s">
        <v>2062</v>
      </c>
      <c r="BH136" s="37" t="s">
        <v>2063</v>
      </c>
      <c r="BI136" s="37" t="s">
        <v>2064</v>
      </c>
      <c r="BJ136" s="37" t="s">
        <v>2065</v>
      </c>
      <c r="BK136" s="38" t="s">
        <v>609</v>
      </c>
      <c r="BL136" s="38" t="s">
        <v>610</v>
      </c>
      <c r="BM136" s="38" t="s">
        <v>608</v>
      </c>
      <c r="BN136" s="38" t="s">
        <v>602</v>
      </c>
      <c r="BO136" s="38" t="s">
        <v>603</v>
      </c>
    </row>
    <row r="137" spans="1:67" ht="18" customHeight="1" x14ac:dyDescent="0.3">
      <c r="A137" s="80" t="str" cm="1">
        <f t="array" ref="A137">IFERROR(INDEX(Schools!$E$2:$E$852,MATCH(0,IF($C$8=Schools!$C$2:$C$852,COUNTIF($A$136:A136,Schools!$E$2:$E$852),""),0)),"")</f>
        <v/>
      </c>
      <c r="B137" s="84" t="str" cm="1">
        <f t="array" ref="B137">IFERROR(INDEX(Schools!$B$2:$B$852,MATCH(1,(Schools!$E$2:$E$852=A137)*(Schools!$C$2:$C$852=$C$8),0)),"")</f>
        <v/>
      </c>
      <c r="C137" s="85"/>
      <c r="D137" s="85"/>
      <c r="E137" s="86"/>
      <c r="F137" s="80" t="str" cm="1">
        <f t="array" ref="F137">IFERROR(INDEX(Schools!$D$2:$D$852,MATCH(1,(Schools!$E$2:$E$852=A137)*(Schools!$C$2:$C$852=$C$8),0)),"")</f>
        <v/>
      </c>
      <c r="G137" s="87" t="s">
        <v>2117</v>
      </c>
      <c r="H137" s="36">
        <f>IF($G137="Yes",$G$121,0)</f>
        <v>0</v>
      </c>
      <c r="I137" s="36">
        <f>IF($G137="Yes",$G$122,0)</f>
        <v>0</v>
      </c>
      <c r="J137" s="36">
        <f>IF($G137="Yes",$G$123,0)</f>
        <v>0</v>
      </c>
      <c r="K137" s="36">
        <f>IF($G137="Yes",$G$124,0)</f>
        <v>0</v>
      </c>
      <c r="L137" s="36">
        <f>IF($G137="Yes",$G$125,0)</f>
        <v>0</v>
      </c>
      <c r="M137" s="36">
        <f>IF($G137="Yes",$G$126,0)</f>
        <v>0</v>
      </c>
      <c r="N137" s="36">
        <f>IF($G137="Yes",$G$127,0)</f>
        <v>0</v>
      </c>
      <c r="O137" s="36">
        <f>IF($G137="Yes",$G$128,0)</f>
        <v>0</v>
      </c>
      <c r="P137" s="36">
        <f>IF($G137="Yes",$G$129,0)</f>
        <v>0</v>
      </c>
      <c r="Q137" s="36">
        <f>IF($G137="Yes",$G$130,0)</f>
        <v>0</v>
      </c>
      <c r="R137" s="36">
        <f>IF($G137="Yes",$G$131,0)</f>
        <v>0</v>
      </c>
      <c r="S137" s="36">
        <f>IF($G137="Yes",$G$132,0)</f>
        <v>0</v>
      </c>
      <c r="T137" s="36">
        <f>IF($G137="Yes",$G$133,0)</f>
        <v>0</v>
      </c>
      <c r="U137" s="36">
        <f>IF($G137="Yes",$K$121,0)</f>
        <v>0</v>
      </c>
      <c r="V137" s="36">
        <f>IF($G137="Yes",$K$122,0)</f>
        <v>0</v>
      </c>
      <c r="W137" s="36">
        <f>IF($G137="Yes",$K$123,0)</f>
        <v>0</v>
      </c>
      <c r="X137" s="36">
        <f>IF($G137="Yes",$K$124,0)</f>
        <v>0</v>
      </c>
      <c r="Y137" s="36">
        <f>IF($G137="Yes",$K$125,0)</f>
        <v>0</v>
      </c>
      <c r="Z137" s="36">
        <f>IF($G137="Yes",$K$126,0)</f>
        <v>0</v>
      </c>
      <c r="AA137" s="36">
        <f>IF($G137="Yes",$L$121,0)</f>
        <v>0</v>
      </c>
      <c r="AB137" s="36">
        <f>IF($G137="Yes",$L$122,0)</f>
        <v>0</v>
      </c>
      <c r="AC137" s="36">
        <f>IF($G137="Yes",$L$123,0)</f>
        <v>0</v>
      </c>
      <c r="AD137" s="36">
        <f>IF($G137="Yes",$L$124,0)</f>
        <v>0</v>
      </c>
      <c r="AE137" s="36">
        <f>IF($G137="Yes",$L$125,0)</f>
        <v>0</v>
      </c>
      <c r="AF137" s="36">
        <f>IF($G137="Yes",$L$126,0)</f>
        <v>0</v>
      </c>
      <c r="AG137" s="36">
        <f>IF($G137="Yes",$K$128,0)</f>
        <v>0</v>
      </c>
      <c r="AH137" s="36">
        <f>IF($G137="Yes",$K$129,0)</f>
        <v>0</v>
      </c>
      <c r="AI137" s="36">
        <f>IF($G137="Yes",$K$131,0)</f>
        <v>0</v>
      </c>
      <c r="AJ137" s="36">
        <f>IF($G137="Yes",$K$132,0)</f>
        <v>0</v>
      </c>
      <c r="AK137" s="36">
        <f>IF($G137="Yes",$L$128,0)</f>
        <v>0</v>
      </c>
      <c r="AL137" s="36">
        <f>IF($G137="Yes",$L$129,0)</f>
        <v>0</v>
      </c>
      <c r="AM137" s="36">
        <f>IF($G137="Yes",$L$131,0)</f>
        <v>0</v>
      </c>
      <c r="AN137" s="36">
        <f>IF($G137="Yes",$L$132,0)</f>
        <v>0</v>
      </c>
      <c r="AO137" s="36">
        <f>IF($G137="Yes",$P$121,0)</f>
        <v>0</v>
      </c>
      <c r="AP137" s="36">
        <f>IF($G137="Yes",$P$122,0)</f>
        <v>0</v>
      </c>
      <c r="AQ137" s="36">
        <f>IF($G137="Yes",$P$123,0)</f>
        <v>0</v>
      </c>
      <c r="AR137" s="36">
        <f>IF($G137="Yes",$Q$121,0)</f>
        <v>0</v>
      </c>
      <c r="AS137" s="36">
        <f>IF($G137="Yes",$Q$122,0)</f>
        <v>0</v>
      </c>
      <c r="AT137" s="36">
        <f>IF($G137="Yes",$Q$123,0)</f>
        <v>0</v>
      </c>
      <c r="AU137" s="36">
        <f>IF($G137="Yes",MAX($F$121:$F$127),0)</f>
        <v>0</v>
      </c>
      <c r="AV137" s="36">
        <f>IF($G137="Yes",MAX($F$128:$F$133),0)</f>
        <v>0</v>
      </c>
      <c r="AW137" s="36">
        <f t="shared" ref="AW137:AW168" si="79">IF($G137="Yes",$G$118+$F$118,0)</f>
        <v>0</v>
      </c>
      <c r="AX137" s="36">
        <f>IF($G137="Yes",$C$121,0)</f>
        <v>0</v>
      </c>
      <c r="AY137" s="36">
        <f>IF($G137="Yes",$C$122,0)</f>
        <v>0</v>
      </c>
      <c r="AZ137" s="36">
        <f>IF($G137="Yes",$C$123,0)</f>
        <v>0</v>
      </c>
      <c r="BA137" s="36">
        <f>IF($G137="Yes",$C$124,0)</f>
        <v>0</v>
      </c>
      <c r="BB137" s="36">
        <f>IF($G137="Yes",$C$125,0)</f>
        <v>0</v>
      </c>
      <c r="BC137" s="36">
        <f>IF($G137="Yes",$C$126,0)</f>
        <v>0</v>
      </c>
      <c r="BD137" s="36">
        <f>IF($G137="Yes",$C$127,0)</f>
        <v>0</v>
      </c>
      <c r="BE137" s="36">
        <f>IF($G137="Yes",$C$128,0)</f>
        <v>0</v>
      </c>
      <c r="BF137" s="36">
        <f>IF($G137="Yes",$C$129,0)</f>
        <v>0</v>
      </c>
      <c r="BG137" s="36">
        <f>IF($G137="Yes",$C$130,0)</f>
        <v>0</v>
      </c>
      <c r="BH137" s="36">
        <f>IF($G137="Yes",$C$131,0)</f>
        <v>0</v>
      </c>
      <c r="BI137" s="36">
        <f>IF($G137="Yes",$C$132,0)</f>
        <v>0</v>
      </c>
      <c r="BJ137" s="36">
        <f>IF($G137="Yes",$C$133,0)</f>
        <v>0</v>
      </c>
      <c r="BK137" s="36">
        <f t="shared" ref="BK137:BK168" si="80">IF($G137="Yes",$C$23,0)</f>
        <v>0</v>
      </c>
      <c r="BL137" s="36">
        <f t="shared" ref="BL137:BL168" si="81">IF($G137="Yes",$C$24,0)</f>
        <v>0</v>
      </c>
      <c r="BM137" s="36">
        <f>IF($G137="Yes",$C$20,0)</f>
        <v>0</v>
      </c>
      <c r="BN137" s="36">
        <f>IF($G137="Yes",$C$8,0)</f>
        <v>0</v>
      </c>
      <c r="BO137" s="36">
        <f>IF($G137="Yes",$C$7,0)</f>
        <v>0</v>
      </c>
    </row>
    <row r="138" spans="1:67" ht="18" customHeight="1" x14ac:dyDescent="0.3">
      <c r="A138" s="80" t="str" cm="1">
        <f t="array" ref="A138">IFERROR(INDEX(Schools!$E$2:$E$852,MATCH(0,IF($C$8=Schools!$C$2:$C$852,COUNTIF($A$136:A137,Schools!$E$2:$E$852),""),0)),"")</f>
        <v/>
      </c>
      <c r="B138" s="84" t="str" cm="1">
        <f t="array" ref="B138">IFERROR(INDEX(Schools!$B$2:$B$852,MATCH(1,(Schools!$E$2:$E$852=A138)*(Schools!$C$2:$C$852=$C$8),0)),"")</f>
        <v/>
      </c>
      <c r="C138" s="85"/>
      <c r="D138" s="85"/>
      <c r="E138" s="86"/>
      <c r="F138" s="80" t="str" cm="1">
        <f t="array" ref="F138">IFERROR(INDEX(Schools!$D$2:$D$852,MATCH(1,(Schools!$E$2:$E$852=A138)*(Schools!$C$2:$C$852=$C$8),0)),"")</f>
        <v/>
      </c>
      <c r="G138" s="87" t="s">
        <v>653</v>
      </c>
      <c r="H138" s="36">
        <f>IF($G138="Yes",$G$121,0)</f>
        <v>0</v>
      </c>
      <c r="I138" s="36">
        <f t="shared" ref="I138:I201" si="82">IF($G138="Yes",$G$122,0)</f>
        <v>0</v>
      </c>
      <c r="J138" s="36">
        <f t="shared" ref="J138:J201" si="83">IF($G138="Yes",$G$123,0)</f>
        <v>0</v>
      </c>
      <c r="K138" s="36">
        <f t="shared" ref="K138:K201" si="84">IF($G138="Yes",$G$124,0)</f>
        <v>0</v>
      </c>
      <c r="L138" s="36">
        <f t="shared" ref="L138:L201" si="85">IF($G138="Yes",$G$125,0)</f>
        <v>0</v>
      </c>
      <c r="M138" s="36">
        <f t="shared" ref="M138:M201" si="86">IF($G138="Yes",$G$126,0)</f>
        <v>0</v>
      </c>
      <c r="N138" s="36">
        <f t="shared" ref="N138:N201" si="87">IF($G138="Yes",$G$127,0)</f>
        <v>0</v>
      </c>
      <c r="O138" s="36">
        <f t="shared" ref="O138:O201" si="88">IF($G138="Yes",$G$128,0)</f>
        <v>0</v>
      </c>
      <c r="P138" s="36">
        <f t="shared" ref="P138:P201" si="89">IF($G138="Yes",$G$129,0)</f>
        <v>0</v>
      </c>
      <c r="Q138" s="36">
        <f t="shared" ref="Q138:Q201" si="90">IF($G138="Yes",$G$130,0)</f>
        <v>0</v>
      </c>
      <c r="R138" s="36">
        <f t="shared" ref="R138:R201" si="91">IF($G138="Yes",$G$131,0)</f>
        <v>0</v>
      </c>
      <c r="S138" s="36">
        <f t="shared" ref="S138:S201" si="92">IF($G138="Yes",$G$132,0)</f>
        <v>0</v>
      </c>
      <c r="T138" s="36">
        <f t="shared" ref="T138:T201" si="93">IF($G138="Yes",$G$133,0)</f>
        <v>0</v>
      </c>
      <c r="U138" s="36">
        <f t="shared" ref="U138:U201" si="94">IF($G138="Yes",$K$121,0)</f>
        <v>0</v>
      </c>
      <c r="V138" s="36">
        <f t="shared" ref="V138:V201" si="95">IF($G138="Yes",$K$122,0)</f>
        <v>0</v>
      </c>
      <c r="W138" s="36">
        <f t="shared" ref="W138:W201" si="96">IF($G138="Yes",$K$123,0)</f>
        <v>0</v>
      </c>
      <c r="X138" s="36">
        <f t="shared" ref="X138:X201" si="97">IF($G138="Yes",$K$124,0)</f>
        <v>0</v>
      </c>
      <c r="Y138" s="36">
        <f t="shared" ref="Y138:Y201" si="98">IF($G138="Yes",$K$125,0)</f>
        <v>0</v>
      </c>
      <c r="Z138" s="36">
        <f t="shared" ref="Z138:Z201" si="99">IF($G138="Yes",$K$126,0)</f>
        <v>0</v>
      </c>
      <c r="AA138" s="36">
        <f t="shared" ref="AA138:AA201" si="100">IF($G138="Yes",$L$121,0)</f>
        <v>0</v>
      </c>
      <c r="AB138" s="36">
        <f t="shared" ref="AB138:AB201" si="101">IF($G138="Yes",$L$122,0)</f>
        <v>0</v>
      </c>
      <c r="AC138" s="36">
        <f t="shared" ref="AC138:AC201" si="102">IF($G138="Yes",$L$123,0)</f>
        <v>0</v>
      </c>
      <c r="AD138" s="36">
        <f t="shared" ref="AD138:AD201" si="103">IF($G138="Yes",$L$124,0)</f>
        <v>0</v>
      </c>
      <c r="AE138" s="36">
        <f t="shared" ref="AE138:AE201" si="104">IF($G138="Yes",$L$125,0)</f>
        <v>0</v>
      </c>
      <c r="AF138" s="36">
        <f t="shared" ref="AF138:AF201" si="105">IF($G138="Yes",$L$126,0)</f>
        <v>0</v>
      </c>
      <c r="AG138" s="36">
        <f t="shared" ref="AG138:AG201" si="106">IF($G138="Yes",$K$128,0)</f>
        <v>0</v>
      </c>
      <c r="AH138" s="36">
        <f t="shared" ref="AH138:AH201" si="107">IF($G138="Yes",$K$129,0)</f>
        <v>0</v>
      </c>
      <c r="AI138" s="36">
        <f t="shared" ref="AI138:AI201" si="108">IF($G138="Yes",$K$131,0)</f>
        <v>0</v>
      </c>
      <c r="AJ138" s="36">
        <f t="shared" ref="AJ138:AJ201" si="109">IF($G138="Yes",$K$132,0)</f>
        <v>0</v>
      </c>
      <c r="AK138" s="36">
        <f t="shared" ref="AK138:AK201" si="110">IF($G138="Yes",$L$128,0)</f>
        <v>0</v>
      </c>
      <c r="AL138" s="36">
        <f t="shared" ref="AL138:AL201" si="111">IF($G138="Yes",$L$129,0)</f>
        <v>0</v>
      </c>
      <c r="AM138" s="36">
        <f t="shared" ref="AM138:AM201" si="112">IF($G138="Yes",$L$131,0)</f>
        <v>0</v>
      </c>
      <c r="AN138" s="36">
        <f t="shared" ref="AN138:AN201" si="113">IF($G138="Yes",$L$132,0)</f>
        <v>0</v>
      </c>
      <c r="AO138" s="36">
        <f t="shared" ref="AO138:AO201" si="114">IF($G138="Yes",$P$121,0)</f>
        <v>0</v>
      </c>
      <c r="AP138" s="36">
        <f t="shared" ref="AP138:AP201" si="115">IF($G138="Yes",$P$122,0)</f>
        <v>0</v>
      </c>
      <c r="AQ138" s="36">
        <f t="shared" ref="AQ138:AQ201" si="116">IF($G138="Yes",$P$123,0)</f>
        <v>0</v>
      </c>
      <c r="AR138" s="36">
        <f t="shared" ref="AR138:AR201" si="117">IF($G138="Yes",$Q$121,0)</f>
        <v>0</v>
      </c>
      <c r="AS138" s="36">
        <f t="shared" ref="AS138:AS201" si="118">IF($G138="Yes",$Q$122,0)</f>
        <v>0</v>
      </c>
      <c r="AT138" s="36">
        <f t="shared" ref="AT138:AT201" si="119">IF($G138="Yes",$Q$123,0)</f>
        <v>0</v>
      </c>
      <c r="AU138" s="36">
        <f t="shared" ref="AU138:AU201" si="120">IF($G138="Yes",MAX($F$121:$F$127),0)</f>
        <v>0</v>
      </c>
      <c r="AV138" s="36">
        <f t="shared" ref="AV138:AV201" si="121">IF($G138="Yes",MAX($F$128:$F$133),0)</f>
        <v>0</v>
      </c>
      <c r="AW138" s="36">
        <f t="shared" si="79"/>
        <v>0</v>
      </c>
      <c r="AX138" s="36">
        <f t="shared" ref="AX138:AX201" si="122">IF($G138="Yes",$C$121,0)</f>
        <v>0</v>
      </c>
      <c r="AY138" s="36">
        <f t="shared" ref="AY138:AY201" si="123">IF($G138="Yes",$C$122,0)</f>
        <v>0</v>
      </c>
      <c r="AZ138" s="36">
        <f t="shared" ref="AZ138:AZ201" si="124">IF($G138="Yes",$C$123,0)</f>
        <v>0</v>
      </c>
      <c r="BA138" s="36">
        <f t="shared" ref="BA138:BA201" si="125">IF($G138="Yes",$C$124,0)</f>
        <v>0</v>
      </c>
      <c r="BB138" s="36">
        <f t="shared" ref="BB138:BB201" si="126">IF($G138="Yes",$C$125,0)</f>
        <v>0</v>
      </c>
      <c r="BC138" s="36">
        <f t="shared" ref="BC138:BC201" si="127">IF($G138="Yes",$C$126,0)</f>
        <v>0</v>
      </c>
      <c r="BD138" s="36">
        <f t="shared" ref="BD138:BD201" si="128">IF($G138="Yes",$C$127,0)</f>
        <v>0</v>
      </c>
      <c r="BE138" s="36">
        <f t="shared" ref="BE138:BE201" si="129">IF($G138="Yes",$C$128,0)</f>
        <v>0</v>
      </c>
      <c r="BF138" s="36">
        <f t="shared" ref="BF138:BF201" si="130">IF($G138="Yes",$C$129,0)</f>
        <v>0</v>
      </c>
      <c r="BG138" s="36">
        <f t="shared" ref="BG138:BG201" si="131">IF($G138="Yes",$C$130,0)</f>
        <v>0</v>
      </c>
      <c r="BH138" s="36">
        <f t="shared" ref="BH138:BH201" si="132">IF($G138="Yes",$C$131,0)</f>
        <v>0</v>
      </c>
      <c r="BI138" s="36">
        <f t="shared" ref="BI138:BI201" si="133">IF($G138="Yes",$C$132,0)</f>
        <v>0</v>
      </c>
      <c r="BJ138" s="36">
        <f t="shared" ref="BJ138:BJ201" si="134">IF($G138="Yes",$C$133,0)</f>
        <v>0</v>
      </c>
      <c r="BK138" s="36">
        <f t="shared" si="80"/>
        <v>0</v>
      </c>
      <c r="BL138" s="36">
        <f t="shared" si="81"/>
        <v>0</v>
      </c>
      <c r="BM138" s="36">
        <f t="shared" ref="BM138:BM201" si="135">IF($G138="Yes",$C$20,0)</f>
        <v>0</v>
      </c>
      <c r="BN138" s="36">
        <f t="shared" ref="BN138:BN201" si="136">IF($G138="Yes",$C$8,0)</f>
        <v>0</v>
      </c>
      <c r="BO138" s="36">
        <f t="shared" ref="BO138:BO201" si="137">IF($G138="Yes",$C$7,0)</f>
        <v>0</v>
      </c>
    </row>
    <row r="139" spans="1:67" ht="18" customHeight="1" x14ac:dyDescent="0.3">
      <c r="A139" s="80" t="str" cm="1">
        <f t="array" ref="A139">IFERROR(INDEX(Schools!$E$2:$E$852,MATCH(0,IF($C$8=Schools!$C$2:$C$852,COUNTIF($A$136:A138,Schools!$E$2:$E$852),""),0)),"")</f>
        <v/>
      </c>
      <c r="B139" s="84" t="str" cm="1">
        <f t="array" ref="B139">IFERROR(INDEX(Schools!$B$2:$B$852,MATCH(1,(Schools!$E$2:$E$852=A139)*(Schools!$C$2:$C$852=$C$8),0)),"")</f>
        <v/>
      </c>
      <c r="C139" s="85"/>
      <c r="D139" s="85"/>
      <c r="E139" s="86"/>
      <c r="F139" s="80" t="str" cm="1">
        <f t="array" ref="F139">IFERROR(INDEX(Schools!$D$2:$D$852,MATCH(1,(Schools!$E$2:$E$852=A139)*(Schools!$C$2:$C$852=$C$8),0)),"")</f>
        <v/>
      </c>
      <c r="G139" s="87" t="s">
        <v>653</v>
      </c>
      <c r="H139" s="36">
        <f t="shared" ref="H139:H202" si="138">IF($G139="Yes",$G$121,0)</f>
        <v>0</v>
      </c>
      <c r="I139" s="36">
        <f t="shared" si="82"/>
        <v>0</v>
      </c>
      <c r="J139" s="36">
        <f t="shared" si="83"/>
        <v>0</v>
      </c>
      <c r="K139" s="36">
        <f t="shared" si="84"/>
        <v>0</v>
      </c>
      <c r="L139" s="36">
        <f t="shared" si="85"/>
        <v>0</v>
      </c>
      <c r="M139" s="36">
        <f t="shared" si="86"/>
        <v>0</v>
      </c>
      <c r="N139" s="36">
        <f t="shared" si="87"/>
        <v>0</v>
      </c>
      <c r="O139" s="36">
        <f t="shared" si="88"/>
        <v>0</v>
      </c>
      <c r="P139" s="36">
        <f t="shared" si="89"/>
        <v>0</v>
      </c>
      <c r="Q139" s="36">
        <f t="shared" si="90"/>
        <v>0</v>
      </c>
      <c r="R139" s="36">
        <f t="shared" si="91"/>
        <v>0</v>
      </c>
      <c r="S139" s="36">
        <f t="shared" si="92"/>
        <v>0</v>
      </c>
      <c r="T139" s="36">
        <f t="shared" si="93"/>
        <v>0</v>
      </c>
      <c r="U139" s="36">
        <f t="shared" si="94"/>
        <v>0</v>
      </c>
      <c r="V139" s="36">
        <f t="shared" si="95"/>
        <v>0</v>
      </c>
      <c r="W139" s="36">
        <f t="shared" si="96"/>
        <v>0</v>
      </c>
      <c r="X139" s="36">
        <f t="shared" si="97"/>
        <v>0</v>
      </c>
      <c r="Y139" s="36">
        <f t="shared" si="98"/>
        <v>0</v>
      </c>
      <c r="Z139" s="36">
        <f t="shared" si="99"/>
        <v>0</v>
      </c>
      <c r="AA139" s="36">
        <f t="shared" si="100"/>
        <v>0</v>
      </c>
      <c r="AB139" s="36">
        <f t="shared" si="101"/>
        <v>0</v>
      </c>
      <c r="AC139" s="36">
        <f t="shared" si="102"/>
        <v>0</v>
      </c>
      <c r="AD139" s="36">
        <f t="shared" si="103"/>
        <v>0</v>
      </c>
      <c r="AE139" s="36">
        <f t="shared" si="104"/>
        <v>0</v>
      </c>
      <c r="AF139" s="36">
        <f t="shared" si="105"/>
        <v>0</v>
      </c>
      <c r="AG139" s="36">
        <f t="shared" si="106"/>
        <v>0</v>
      </c>
      <c r="AH139" s="36">
        <f t="shared" si="107"/>
        <v>0</v>
      </c>
      <c r="AI139" s="36">
        <f t="shared" si="108"/>
        <v>0</v>
      </c>
      <c r="AJ139" s="36">
        <f t="shared" si="109"/>
        <v>0</v>
      </c>
      <c r="AK139" s="36">
        <f t="shared" si="110"/>
        <v>0</v>
      </c>
      <c r="AL139" s="36">
        <f t="shared" si="111"/>
        <v>0</v>
      </c>
      <c r="AM139" s="36">
        <f t="shared" si="112"/>
        <v>0</v>
      </c>
      <c r="AN139" s="36">
        <f t="shared" si="113"/>
        <v>0</v>
      </c>
      <c r="AO139" s="36">
        <f t="shared" si="114"/>
        <v>0</v>
      </c>
      <c r="AP139" s="36">
        <f t="shared" si="115"/>
        <v>0</v>
      </c>
      <c r="AQ139" s="36">
        <f t="shared" si="116"/>
        <v>0</v>
      </c>
      <c r="AR139" s="36">
        <f t="shared" si="117"/>
        <v>0</v>
      </c>
      <c r="AS139" s="36">
        <f t="shared" si="118"/>
        <v>0</v>
      </c>
      <c r="AT139" s="36">
        <f t="shared" si="119"/>
        <v>0</v>
      </c>
      <c r="AU139" s="36">
        <f t="shared" si="120"/>
        <v>0</v>
      </c>
      <c r="AV139" s="36">
        <f t="shared" si="121"/>
        <v>0</v>
      </c>
      <c r="AW139" s="36">
        <f t="shared" si="79"/>
        <v>0</v>
      </c>
      <c r="AX139" s="36">
        <f t="shared" si="122"/>
        <v>0</v>
      </c>
      <c r="AY139" s="36">
        <f t="shared" si="123"/>
        <v>0</v>
      </c>
      <c r="AZ139" s="36">
        <f t="shared" si="124"/>
        <v>0</v>
      </c>
      <c r="BA139" s="36">
        <f t="shared" si="125"/>
        <v>0</v>
      </c>
      <c r="BB139" s="36">
        <f t="shared" si="126"/>
        <v>0</v>
      </c>
      <c r="BC139" s="36">
        <f t="shared" si="127"/>
        <v>0</v>
      </c>
      <c r="BD139" s="36">
        <f t="shared" si="128"/>
        <v>0</v>
      </c>
      <c r="BE139" s="36">
        <f t="shared" si="129"/>
        <v>0</v>
      </c>
      <c r="BF139" s="36">
        <f t="shared" si="130"/>
        <v>0</v>
      </c>
      <c r="BG139" s="36">
        <f t="shared" si="131"/>
        <v>0</v>
      </c>
      <c r="BH139" s="36">
        <f t="shared" si="132"/>
        <v>0</v>
      </c>
      <c r="BI139" s="36">
        <f t="shared" si="133"/>
        <v>0</v>
      </c>
      <c r="BJ139" s="36">
        <f t="shared" si="134"/>
        <v>0</v>
      </c>
      <c r="BK139" s="36">
        <f t="shared" si="80"/>
        <v>0</v>
      </c>
      <c r="BL139" s="36">
        <f t="shared" si="81"/>
        <v>0</v>
      </c>
      <c r="BM139" s="36">
        <f t="shared" si="135"/>
        <v>0</v>
      </c>
      <c r="BN139" s="36">
        <f t="shared" si="136"/>
        <v>0</v>
      </c>
      <c r="BO139" s="36">
        <f t="shared" si="137"/>
        <v>0</v>
      </c>
    </row>
    <row r="140" spans="1:67" ht="18" customHeight="1" x14ac:dyDescent="0.3">
      <c r="A140" s="80" t="str" cm="1">
        <f t="array" ref="A140">IFERROR(INDEX(Schools!$E$2:$E$852,MATCH(0,IF($C$8=Schools!$C$2:$C$852,COUNTIF($A$136:A139,Schools!$E$2:$E$852),""),0)),"")</f>
        <v/>
      </c>
      <c r="B140" s="84" t="str" cm="1">
        <f t="array" ref="B140">IFERROR(INDEX(Schools!$B$2:$B$852,MATCH(1,(Schools!$E$2:$E$852=A140)*(Schools!$C$2:$C$852=$C$8),0)),"")</f>
        <v/>
      </c>
      <c r="C140" s="85"/>
      <c r="D140" s="85"/>
      <c r="E140" s="86"/>
      <c r="F140" s="80" t="str" cm="1">
        <f t="array" ref="F140">IFERROR(INDEX(Schools!$D$2:$D$852,MATCH(1,(Schools!$E$2:$E$852=A140)*(Schools!$C$2:$C$852=$C$8),0)),"")</f>
        <v/>
      </c>
      <c r="G140" s="87" t="s">
        <v>653</v>
      </c>
      <c r="H140" s="36">
        <f t="shared" si="138"/>
        <v>0</v>
      </c>
      <c r="I140" s="36">
        <f t="shared" si="82"/>
        <v>0</v>
      </c>
      <c r="J140" s="36">
        <f t="shared" si="83"/>
        <v>0</v>
      </c>
      <c r="K140" s="36">
        <f t="shared" si="84"/>
        <v>0</v>
      </c>
      <c r="L140" s="36">
        <f t="shared" si="85"/>
        <v>0</v>
      </c>
      <c r="M140" s="36">
        <f t="shared" si="86"/>
        <v>0</v>
      </c>
      <c r="N140" s="36">
        <f t="shared" si="87"/>
        <v>0</v>
      </c>
      <c r="O140" s="36">
        <f t="shared" si="88"/>
        <v>0</v>
      </c>
      <c r="P140" s="36">
        <f t="shared" si="89"/>
        <v>0</v>
      </c>
      <c r="Q140" s="36">
        <f t="shared" si="90"/>
        <v>0</v>
      </c>
      <c r="R140" s="36">
        <f t="shared" si="91"/>
        <v>0</v>
      </c>
      <c r="S140" s="36">
        <f t="shared" si="92"/>
        <v>0</v>
      </c>
      <c r="T140" s="36">
        <f t="shared" si="93"/>
        <v>0</v>
      </c>
      <c r="U140" s="36">
        <f t="shared" si="94"/>
        <v>0</v>
      </c>
      <c r="V140" s="36">
        <f t="shared" si="95"/>
        <v>0</v>
      </c>
      <c r="W140" s="36">
        <f t="shared" si="96"/>
        <v>0</v>
      </c>
      <c r="X140" s="36">
        <f t="shared" si="97"/>
        <v>0</v>
      </c>
      <c r="Y140" s="36">
        <f t="shared" si="98"/>
        <v>0</v>
      </c>
      <c r="Z140" s="36">
        <f t="shared" si="99"/>
        <v>0</v>
      </c>
      <c r="AA140" s="36">
        <f t="shared" si="100"/>
        <v>0</v>
      </c>
      <c r="AB140" s="36">
        <f t="shared" si="101"/>
        <v>0</v>
      </c>
      <c r="AC140" s="36">
        <f t="shared" si="102"/>
        <v>0</v>
      </c>
      <c r="AD140" s="36">
        <f t="shared" si="103"/>
        <v>0</v>
      </c>
      <c r="AE140" s="36">
        <f t="shared" si="104"/>
        <v>0</v>
      </c>
      <c r="AF140" s="36">
        <f t="shared" si="105"/>
        <v>0</v>
      </c>
      <c r="AG140" s="36">
        <f t="shared" si="106"/>
        <v>0</v>
      </c>
      <c r="AH140" s="36">
        <f t="shared" si="107"/>
        <v>0</v>
      </c>
      <c r="AI140" s="36">
        <f t="shared" si="108"/>
        <v>0</v>
      </c>
      <c r="AJ140" s="36">
        <f t="shared" si="109"/>
        <v>0</v>
      </c>
      <c r="AK140" s="36">
        <f t="shared" si="110"/>
        <v>0</v>
      </c>
      <c r="AL140" s="36">
        <f t="shared" si="111"/>
        <v>0</v>
      </c>
      <c r="AM140" s="36">
        <f t="shared" si="112"/>
        <v>0</v>
      </c>
      <c r="AN140" s="36">
        <f t="shared" si="113"/>
        <v>0</v>
      </c>
      <c r="AO140" s="36">
        <f t="shared" si="114"/>
        <v>0</v>
      </c>
      <c r="AP140" s="36">
        <f t="shared" si="115"/>
        <v>0</v>
      </c>
      <c r="AQ140" s="36">
        <f t="shared" si="116"/>
        <v>0</v>
      </c>
      <c r="AR140" s="36">
        <f t="shared" si="117"/>
        <v>0</v>
      </c>
      <c r="AS140" s="36">
        <f t="shared" si="118"/>
        <v>0</v>
      </c>
      <c r="AT140" s="36">
        <f t="shared" si="119"/>
        <v>0</v>
      </c>
      <c r="AU140" s="36">
        <f t="shared" si="120"/>
        <v>0</v>
      </c>
      <c r="AV140" s="36">
        <f t="shared" si="121"/>
        <v>0</v>
      </c>
      <c r="AW140" s="36">
        <f t="shared" si="79"/>
        <v>0</v>
      </c>
      <c r="AX140" s="36">
        <f t="shared" si="122"/>
        <v>0</v>
      </c>
      <c r="AY140" s="36">
        <f t="shared" si="123"/>
        <v>0</v>
      </c>
      <c r="AZ140" s="36">
        <f t="shared" si="124"/>
        <v>0</v>
      </c>
      <c r="BA140" s="36">
        <f t="shared" si="125"/>
        <v>0</v>
      </c>
      <c r="BB140" s="36">
        <f t="shared" si="126"/>
        <v>0</v>
      </c>
      <c r="BC140" s="36">
        <f t="shared" si="127"/>
        <v>0</v>
      </c>
      <c r="BD140" s="36">
        <f t="shared" si="128"/>
        <v>0</v>
      </c>
      <c r="BE140" s="36">
        <f t="shared" si="129"/>
        <v>0</v>
      </c>
      <c r="BF140" s="36">
        <f t="shared" si="130"/>
        <v>0</v>
      </c>
      <c r="BG140" s="36">
        <f t="shared" si="131"/>
        <v>0</v>
      </c>
      <c r="BH140" s="36">
        <f t="shared" si="132"/>
        <v>0</v>
      </c>
      <c r="BI140" s="36">
        <f t="shared" si="133"/>
        <v>0</v>
      </c>
      <c r="BJ140" s="36">
        <f t="shared" si="134"/>
        <v>0</v>
      </c>
      <c r="BK140" s="36">
        <f t="shared" si="80"/>
        <v>0</v>
      </c>
      <c r="BL140" s="36">
        <f t="shared" si="81"/>
        <v>0</v>
      </c>
      <c r="BM140" s="36">
        <f t="shared" si="135"/>
        <v>0</v>
      </c>
      <c r="BN140" s="36">
        <f t="shared" si="136"/>
        <v>0</v>
      </c>
      <c r="BO140" s="36">
        <f t="shared" si="137"/>
        <v>0</v>
      </c>
    </row>
    <row r="141" spans="1:67" ht="18" customHeight="1" x14ac:dyDescent="0.3">
      <c r="A141" s="80" t="str" cm="1">
        <f t="array" ref="A141">IFERROR(INDEX(Schools!$E$2:$E$852,MATCH(0,IF($C$8=Schools!$C$2:$C$852,COUNTIF($A$136:A140,Schools!$E$2:$E$852),""),0)),"")</f>
        <v/>
      </c>
      <c r="B141" s="84" t="str" cm="1">
        <f t="array" ref="B141">IFERROR(INDEX(Schools!$B$2:$B$852,MATCH(1,(Schools!$E$2:$E$852=A141)*(Schools!$C$2:$C$852=$C$8),0)),"")</f>
        <v/>
      </c>
      <c r="C141" s="85"/>
      <c r="D141" s="85"/>
      <c r="E141" s="86"/>
      <c r="F141" s="80" t="str" cm="1">
        <f t="array" ref="F141">IFERROR(INDEX(Schools!$D$2:$D$852,MATCH(1,(Schools!$E$2:$E$852=A141)*(Schools!$C$2:$C$852=$C$8),0)),"")</f>
        <v/>
      </c>
      <c r="G141" s="87" t="s">
        <v>653</v>
      </c>
      <c r="H141" s="36">
        <f t="shared" si="138"/>
        <v>0</v>
      </c>
      <c r="I141" s="36">
        <f t="shared" si="82"/>
        <v>0</v>
      </c>
      <c r="J141" s="36">
        <f t="shared" si="83"/>
        <v>0</v>
      </c>
      <c r="K141" s="36">
        <f t="shared" si="84"/>
        <v>0</v>
      </c>
      <c r="L141" s="36">
        <f t="shared" si="85"/>
        <v>0</v>
      </c>
      <c r="M141" s="36">
        <f t="shared" si="86"/>
        <v>0</v>
      </c>
      <c r="N141" s="36">
        <f t="shared" si="87"/>
        <v>0</v>
      </c>
      <c r="O141" s="36">
        <f t="shared" si="88"/>
        <v>0</v>
      </c>
      <c r="P141" s="36">
        <f t="shared" si="89"/>
        <v>0</v>
      </c>
      <c r="Q141" s="36">
        <f t="shared" si="90"/>
        <v>0</v>
      </c>
      <c r="R141" s="36">
        <f t="shared" si="91"/>
        <v>0</v>
      </c>
      <c r="S141" s="36">
        <f t="shared" si="92"/>
        <v>0</v>
      </c>
      <c r="T141" s="36">
        <f t="shared" si="93"/>
        <v>0</v>
      </c>
      <c r="U141" s="36">
        <f t="shared" si="94"/>
        <v>0</v>
      </c>
      <c r="V141" s="36">
        <f t="shared" si="95"/>
        <v>0</v>
      </c>
      <c r="W141" s="36">
        <f t="shared" si="96"/>
        <v>0</v>
      </c>
      <c r="X141" s="36">
        <f t="shared" si="97"/>
        <v>0</v>
      </c>
      <c r="Y141" s="36">
        <f t="shared" si="98"/>
        <v>0</v>
      </c>
      <c r="Z141" s="36">
        <f t="shared" si="99"/>
        <v>0</v>
      </c>
      <c r="AA141" s="36">
        <f t="shared" si="100"/>
        <v>0</v>
      </c>
      <c r="AB141" s="36">
        <f t="shared" si="101"/>
        <v>0</v>
      </c>
      <c r="AC141" s="36">
        <f t="shared" si="102"/>
        <v>0</v>
      </c>
      <c r="AD141" s="36">
        <f t="shared" si="103"/>
        <v>0</v>
      </c>
      <c r="AE141" s="36">
        <f t="shared" si="104"/>
        <v>0</v>
      </c>
      <c r="AF141" s="36">
        <f t="shared" si="105"/>
        <v>0</v>
      </c>
      <c r="AG141" s="36">
        <f t="shared" si="106"/>
        <v>0</v>
      </c>
      <c r="AH141" s="36">
        <f t="shared" si="107"/>
        <v>0</v>
      </c>
      <c r="AI141" s="36">
        <f t="shared" si="108"/>
        <v>0</v>
      </c>
      <c r="AJ141" s="36">
        <f t="shared" si="109"/>
        <v>0</v>
      </c>
      <c r="AK141" s="36">
        <f t="shared" si="110"/>
        <v>0</v>
      </c>
      <c r="AL141" s="36">
        <f t="shared" si="111"/>
        <v>0</v>
      </c>
      <c r="AM141" s="36">
        <f t="shared" si="112"/>
        <v>0</v>
      </c>
      <c r="AN141" s="36">
        <f t="shared" si="113"/>
        <v>0</v>
      </c>
      <c r="AO141" s="36">
        <f t="shared" si="114"/>
        <v>0</v>
      </c>
      <c r="AP141" s="36">
        <f t="shared" si="115"/>
        <v>0</v>
      </c>
      <c r="AQ141" s="36">
        <f t="shared" si="116"/>
        <v>0</v>
      </c>
      <c r="AR141" s="36">
        <f t="shared" si="117"/>
        <v>0</v>
      </c>
      <c r="AS141" s="36">
        <f t="shared" si="118"/>
        <v>0</v>
      </c>
      <c r="AT141" s="36">
        <f t="shared" si="119"/>
        <v>0</v>
      </c>
      <c r="AU141" s="36">
        <f t="shared" si="120"/>
        <v>0</v>
      </c>
      <c r="AV141" s="36">
        <f t="shared" si="121"/>
        <v>0</v>
      </c>
      <c r="AW141" s="36">
        <f t="shared" si="79"/>
        <v>0</v>
      </c>
      <c r="AX141" s="36">
        <f t="shared" si="122"/>
        <v>0</v>
      </c>
      <c r="AY141" s="36">
        <f t="shared" si="123"/>
        <v>0</v>
      </c>
      <c r="AZ141" s="36">
        <f t="shared" si="124"/>
        <v>0</v>
      </c>
      <c r="BA141" s="36">
        <f t="shared" si="125"/>
        <v>0</v>
      </c>
      <c r="BB141" s="36">
        <f t="shared" si="126"/>
        <v>0</v>
      </c>
      <c r="BC141" s="36">
        <f t="shared" si="127"/>
        <v>0</v>
      </c>
      <c r="BD141" s="36">
        <f t="shared" si="128"/>
        <v>0</v>
      </c>
      <c r="BE141" s="36">
        <f t="shared" si="129"/>
        <v>0</v>
      </c>
      <c r="BF141" s="36">
        <f t="shared" si="130"/>
        <v>0</v>
      </c>
      <c r="BG141" s="36">
        <f t="shared" si="131"/>
        <v>0</v>
      </c>
      <c r="BH141" s="36">
        <f t="shared" si="132"/>
        <v>0</v>
      </c>
      <c r="BI141" s="36">
        <f t="shared" si="133"/>
        <v>0</v>
      </c>
      <c r="BJ141" s="36">
        <f t="shared" si="134"/>
        <v>0</v>
      </c>
      <c r="BK141" s="36">
        <f t="shared" si="80"/>
        <v>0</v>
      </c>
      <c r="BL141" s="36">
        <f t="shared" si="81"/>
        <v>0</v>
      </c>
      <c r="BM141" s="36">
        <f t="shared" si="135"/>
        <v>0</v>
      </c>
      <c r="BN141" s="36">
        <f t="shared" si="136"/>
        <v>0</v>
      </c>
      <c r="BO141" s="36">
        <f t="shared" si="137"/>
        <v>0</v>
      </c>
    </row>
    <row r="142" spans="1:67" ht="18" customHeight="1" x14ac:dyDescent="0.3">
      <c r="A142" s="80" t="str" cm="1">
        <f t="array" ref="A142">IFERROR(INDEX(Schools!$E$2:$E$852,MATCH(0,IF($C$8=Schools!$C$2:$C$852,COUNTIF($A$136:A141,Schools!$E$2:$E$852),""),0)),"")</f>
        <v/>
      </c>
      <c r="B142" s="84" t="str" cm="1">
        <f t="array" ref="B142">IFERROR(INDEX(Schools!$B$2:$B$852,MATCH(1,(Schools!$E$2:$E$852=A142)*(Schools!$C$2:$C$852=$C$8),0)),"")</f>
        <v/>
      </c>
      <c r="C142" s="85"/>
      <c r="D142" s="85"/>
      <c r="E142" s="86"/>
      <c r="F142" s="80" t="str" cm="1">
        <f t="array" ref="F142">IFERROR(INDEX(Schools!$D$2:$D$852,MATCH(1,(Schools!$E$2:$E$852=A142)*(Schools!$C$2:$C$852=$C$8),0)),"")</f>
        <v/>
      </c>
      <c r="G142" s="87" t="s">
        <v>653</v>
      </c>
      <c r="H142" s="36">
        <f t="shared" si="138"/>
        <v>0</v>
      </c>
      <c r="I142" s="36">
        <f t="shared" si="82"/>
        <v>0</v>
      </c>
      <c r="J142" s="36">
        <f t="shared" si="83"/>
        <v>0</v>
      </c>
      <c r="K142" s="36">
        <f t="shared" si="84"/>
        <v>0</v>
      </c>
      <c r="L142" s="36">
        <f t="shared" si="85"/>
        <v>0</v>
      </c>
      <c r="M142" s="36">
        <f t="shared" si="86"/>
        <v>0</v>
      </c>
      <c r="N142" s="36">
        <f t="shared" si="87"/>
        <v>0</v>
      </c>
      <c r="O142" s="36">
        <f t="shared" si="88"/>
        <v>0</v>
      </c>
      <c r="P142" s="36">
        <f t="shared" si="89"/>
        <v>0</v>
      </c>
      <c r="Q142" s="36">
        <f t="shared" si="90"/>
        <v>0</v>
      </c>
      <c r="R142" s="36">
        <f t="shared" si="91"/>
        <v>0</v>
      </c>
      <c r="S142" s="36">
        <f t="shared" si="92"/>
        <v>0</v>
      </c>
      <c r="T142" s="36">
        <f t="shared" si="93"/>
        <v>0</v>
      </c>
      <c r="U142" s="36">
        <f t="shared" si="94"/>
        <v>0</v>
      </c>
      <c r="V142" s="36">
        <f t="shared" si="95"/>
        <v>0</v>
      </c>
      <c r="W142" s="36">
        <f t="shared" si="96"/>
        <v>0</v>
      </c>
      <c r="X142" s="36">
        <f t="shared" si="97"/>
        <v>0</v>
      </c>
      <c r="Y142" s="36">
        <f t="shared" si="98"/>
        <v>0</v>
      </c>
      <c r="Z142" s="36">
        <f t="shared" si="99"/>
        <v>0</v>
      </c>
      <c r="AA142" s="36">
        <f t="shared" si="100"/>
        <v>0</v>
      </c>
      <c r="AB142" s="36">
        <f t="shared" si="101"/>
        <v>0</v>
      </c>
      <c r="AC142" s="36">
        <f t="shared" si="102"/>
        <v>0</v>
      </c>
      <c r="AD142" s="36">
        <f t="shared" si="103"/>
        <v>0</v>
      </c>
      <c r="AE142" s="36">
        <f t="shared" si="104"/>
        <v>0</v>
      </c>
      <c r="AF142" s="36">
        <f t="shared" si="105"/>
        <v>0</v>
      </c>
      <c r="AG142" s="36">
        <f t="shared" si="106"/>
        <v>0</v>
      </c>
      <c r="AH142" s="36">
        <f t="shared" si="107"/>
        <v>0</v>
      </c>
      <c r="AI142" s="36">
        <f t="shared" si="108"/>
        <v>0</v>
      </c>
      <c r="AJ142" s="36">
        <f t="shared" si="109"/>
        <v>0</v>
      </c>
      <c r="AK142" s="36">
        <f t="shared" si="110"/>
        <v>0</v>
      </c>
      <c r="AL142" s="36">
        <f t="shared" si="111"/>
        <v>0</v>
      </c>
      <c r="AM142" s="36">
        <f t="shared" si="112"/>
        <v>0</v>
      </c>
      <c r="AN142" s="36">
        <f t="shared" si="113"/>
        <v>0</v>
      </c>
      <c r="AO142" s="36">
        <f t="shared" si="114"/>
        <v>0</v>
      </c>
      <c r="AP142" s="36">
        <f t="shared" si="115"/>
        <v>0</v>
      </c>
      <c r="AQ142" s="36">
        <f t="shared" si="116"/>
        <v>0</v>
      </c>
      <c r="AR142" s="36">
        <f t="shared" si="117"/>
        <v>0</v>
      </c>
      <c r="AS142" s="36">
        <f t="shared" si="118"/>
        <v>0</v>
      </c>
      <c r="AT142" s="36">
        <f t="shared" si="119"/>
        <v>0</v>
      </c>
      <c r="AU142" s="36">
        <f t="shared" si="120"/>
        <v>0</v>
      </c>
      <c r="AV142" s="36">
        <f t="shared" si="121"/>
        <v>0</v>
      </c>
      <c r="AW142" s="36">
        <f t="shared" si="79"/>
        <v>0</v>
      </c>
      <c r="AX142" s="36">
        <f t="shared" si="122"/>
        <v>0</v>
      </c>
      <c r="AY142" s="36">
        <f t="shared" si="123"/>
        <v>0</v>
      </c>
      <c r="AZ142" s="36">
        <f t="shared" si="124"/>
        <v>0</v>
      </c>
      <c r="BA142" s="36">
        <f t="shared" si="125"/>
        <v>0</v>
      </c>
      <c r="BB142" s="36">
        <f t="shared" si="126"/>
        <v>0</v>
      </c>
      <c r="BC142" s="36">
        <f t="shared" si="127"/>
        <v>0</v>
      </c>
      <c r="BD142" s="36">
        <f t="shared" si="128"/>
        <v>0</v>
      </c>
      <c r="BE142" s="36">
        <f t="shared" si="129"/>
        <v>0</v>
      </c>
      <c r="BF142" s="36">
        <f t="shared" si="130"/>
        <v>0</v>
      </c>
      <c r="BG142" s="36">
        <f t="shared" si="131"/>
        <v>0</v>
      </c>
      <c r="BH142" s="36">
        <f t="shared" si="132"/>
        <v>0</v>
      </c>
      <c r="BI142" s="36">
        <f t="shared" si="133"/>
        <v>0</v>
      </c>
      <c r="BJ142" s="36">
        <f t="shared" si="134"/>
        <v>0</v>
      </c>
      <c r="BK142" s="36">
        <f t="shared" si="80"/>
        <v>0</v>
      </c>
      <c r="BL142" s="36">
        <f t="shared" si="81"/>
        <v>0</v>
      </c>
      <c r="BM142" s="36">
        <f t="shared" si="135"/>
        <v>0</v>
      </c>
      <c r="BN142" s="36">
        <f t="shared" si="136"/>
        <v>0</v>
      </c>
      <c r="BO142" s="36">
        <f t="shared" si="137"/>
        <v>0</v>
      </c>
    </row>
    <row r="143" spans="1:67" ht="18" customHeight="1" x14ac:dyDescent="0.3">
      <c r="A143" s="80" t="str" cm="1">
        <f t="array" ref="A143">IFERROR(INDEX(Schools!$E$2:$E$852,MATCH(0,IF($C$8=Schools!$C$2:$C$852,COUNTIF($A$136:A142,Schools!$E$2:$E$852),""),0)),"")</f>
        <v/>
      </c>
      <c r="B143" s="84" t="str" cm="1">
        <f t="array" ref="B143">IFERROR(INDEX(Schools!$B$2:$B$852,MATCH(1,(Schools!$E$2:$E$852=A143)*(Schools!$C$2:$C$852=$C$8),0)),"")</f>
        <v/>
      </c>
      <c r="C143" s="85"/>
      <c r="D143" s="85"/>
      <c r="E143" s="86"/>
      <c r="F143" s="80" t="str" cm="1">
        <f t="array" ref="F143">IFERROR(INDEX(Schools!$D$2:$D$852,MATCH(1,(Schools!$E$2:$E$852=A143)*(Schools!$C$2:$C$852=$C$8),0)),"")</f>
        <v/>
      </c>
      <c r="G143" s="87" t="s">
        <v>653</v>
      </c>
      <c r="H143" s="36">
        <f t="shared" si="138"/>
        <v>0</v>
      </c>
      <c r="I143" s="36">
        <f t="shared" si="82"/>
        <v>0</v>
      </c>
      <c r="J143" s="36">
        <f t="shared" si="83"/>
        <v>0</v>
      </c>
      <c r="K143" s="36">
        <f t="shared" si="84"/>
        <v>0</v>
      </c>
      <c r="L143" s="36">
        <f t="shared" si="85"/>
        <v>0</v>
      </c>
      <c r="M143" s="36">
        <f t="shared" si="86"/>
        <v>0</v>
      </c>
      <c r="N143" s="36">
        <f t="shared" si="87"/>
        <v>0</v>
      </c>
      <c r="O143" s="36">
        <f t="shared" si="88"/>
        <v>0</v>
      </c>
      <c r="P143" s="36">
        <f t="shared" si="89"/>
        <v>0</v>
      </c>
      <c r="Q143" s="36">
        <f t="shared" si="90"/>
        <v>0</v>
      </c>
      <c r="R143" s="36">
        <f t="shared" si="91"/>
        <v>0</v>
      </c>
      <c r="S143" s="36">
        <f t="shared" si="92"/>
        <v>0</v>
      </c>
      <c r="T143" s="36">
        <f t="shared" si="93"/>
        <v>0</v>
      </c>
      <c r="U143" s="36">
        <f t="shared" si="94"/>
        <v>0</v>
      </c>
      <c r="V143" s="36">
        <f t="shared" si="95"/>
        <v>0</v>
      </c>
      <c r="W143" s="36">
        <f t="shared" si="96"/>
        <v>0</v>
      </c>
      <c r="X143" s="36">
        <f t="shared" si="97"/>
        <v>0</v>
      </c>
      <c r="Y143" s="36">
        <f t="shared" si="98"/>
        <v>0</v>
      </c>
      <c r="Z143" s="36">
        <f t="shared" si="99"/>
        <v>0</v>
      </c>
      <c r="AA143" s="36">
        <f t="shared" si="100"/>
        <v>0</v>
      </c>
      <c r="AB143" s="36">
        <f t="shared" si="101"/>
        <v>0</v>
      </c>
      <c r="AC143" s="36">
        <f t="shared" si="102"/>
        <v>0</v>
      </c>
      <c r="AD143" s="36">
        <f t="shared" si="103"/>
        <v>0</v>
      </c>
      <c r="AE143" s="36">
        <f t="shared" si="104"/>
        <v>0</v>
      </c>
      <c r="AF143" s="36">
        <f t="shared" si="105"/>
        <v>0</v>
      </c>
      <c r="AG143" s="36">
        <f t="shared" si="106"/>
        <v>0</v>
      </c>
      <c r="AH143" s="36">
        <f t="shared" si="107"/>
        <v>0</v>
      </c>
      <c r="AI143" s="36">
        <f t="shared" si="108"/>
        <v>0</v>
      </c>
      <c r="AJ143" s="36">
        <f t="shared" si="109"/>
        <v>0</v>
      </c>
      <c r="AK143" s="36">
        <f t="shared" si="110"/>
        <v>0</v>
      </c>
      <c r="AL143" s="36">
        <f t="shared" si="111"/>
        <v>0</v>
      </c>
      <c r="AM143" s="36">
        <f t="shared" si="112"/>
        <v>0</v>
      </c>
      <c r="AN143" s="36">
        <f t="shared" si="113"/>
        <v>0</v>
      </c>
      <c r="AO143" s="36">
        <f t="shared" si="114"/>
        <v>0</v>
      </c>
      <c r="AP143" s="36">
        <f t="shared" si="115"/>
        <v>0</v>
      </c>
      <c r="AQ143" s="36">
        <f t="shared" si="116"/>
        <v>0</v>
      </c>
      <c r="AR143" s="36">
        <f t="shared" si="117"/>
        <v>0</v>
      </c>
      <c r="AS143" s="36">
        <f t="shared" si="118"/>
        <v>0</v>
      </c>
      <c r="AT143" s="36">
        <f t="shared" si="119"/>
        <v>0</v>
      </c>
      <c r="AU143" s="36">
        <f t="shared" si="120"/>
        <v>0</v>
      </c>
      <c r="AV143" s="36">
        <f t="shared" si="121"/>
        <v>0</v>
      </c>
      <c r="AW143" s="36">
        <f t="shared" si="79"/>
        <v>0</v>
      </c>
      <c r="AX143" s="36">
        <f t="shared" si="122"/>
        <v>0</v>
      </c>
      <c r="AY143" s="36">
        <f t="shared" si="123"/>
        <v>0</v>
      </c>
      <c r="AZ143" s="36">
        <f t="shared" si="124"/>
        <v>0</v>
      </c>
      <c r="BA143" s="36">
        <f t="shared" si="125"/>
        <v>0</v>
      </c>
      <c r="BB143" s="36">
        <f t="shared" si="126"/>
        <v>0</v>
      </c>
      <c r="BC143" s="36">
        <f t="shared" si="127"/>
        <v>0</v>
      </c>
      <c r="BD143" s="36">
        <f t="shared" si="128"/>
        <v>0</v>
      </c>
      <c r="BE143" s="36">
        <f t="shared" si="129"/>
        <v>0</v>
      </c>
      <c r="BF143" s="36">
        <f t="shared" si="130"/>
        <v>0</v>
      </c>
      <c r="BG143" s="36">
        <f t="shared" si="131"/>
        <v>0</v>
      </c>
      <c r="BH143" s="36">
        <f t="shared" si="132"/>
        <v>0</v>
      </c>
      <c r="BI143" s="36">
        <f t="shared" si="133"/>
        <v>0</v>
      </c>
      <c r="BJ143" s="36">
        <f t="shared" si="134"/>
        <v>0</v>
      </c>
      <c r="BK143" s="36">
        <f t="shared" si="80"/>
        <v>0</v>
      </c>
      <c r="BL143" s="36">
        <f t="shared" si="81"/>
        <v>0</v>
      </c>
      <c r="BM143" s="36">
        <f t="shared" si="135"/>
        <v>0</v>
      </c>
      <c r="BN143" s="36">
        <f t="shared" si="136"/>
        <v>0</v>
      </c>
      <c r="BO143" s="36">
        <f t="shared" si="137"/>
        <v>0</v>
      </c>
    </row>
    <row r="144" spans="1:67" ht="18" customHeight="1" x14ac:dyDescent="0.3">
      <c r="A144" s="80" t="str" cm="1">
        <f t="array" ref="A144">IFERROR(INDEX(Schools!$E$2:$E$852,MATCH(0,IF($C$8=Schools!$C$2:$C$852,COUNTIF($A$136:A143,Schools!$E$2:$E$852),""),0)),"")</f>
        <v/>
      </c>
      <c r="B144" s="84" t="str" cm="1">
        <f t="array" ref="B144">IFERROR(INDEX(Schools!$B$2:$B$852,MATCH(1,(Schools!$E$2:$E$852=A144)*(Schools!$C$2:$C$852=$C$8),0)),"")</f>
        <v/>
      </c>
      <c r="C144" s="85"/>
      <c r="D144" s="85"/>
      <c r="E144" s="86"/>
      <c r="F144" s="80" t="str" cm="1">
        <f t="array" ref="F144">IFERROR(INDEX(Schools!$D$2:$D$852,MATCH(1,(Schools!$E$2:$E$852=A144)*(Schools!$C$2:$C$852=$C$8),0)),"")</f>
        <v/>
      </c>
      <c r="G144" s="87" t="s">
        <v>653</v>
      </c>
      <c r="H144" s="36">
        <f t="shared" si="138"/>
        <v>0</v>
      </c>
      <c r="I144" s="36">
        <f t="shared" si="82"/>
        <v>0</v>
      </c>
      <c r="J144" s="36">
        <f t="shared" si="83"/>
        <v>0</v>
      </c>
      <c r="K144" s="36">
        <f t="shared" si="84"/>
        <v>0</v>
      </c>
      <c r="L144" s="36">
        <f t="shared" si="85"/>
        <v>0</v>
      </c>
      <c r="M144" s="36">
        <f t="shared" si="86"/>
        <v>0</v>
      </c>
      <c r="N144" s="36">
        <f t="shared" si="87"/>
        <v>0</v>
      </c>
      <c r="O144" s="36">
        <f t="shared" si="88"/>
        <v>0</v>
      </c>
      <c r="P144" s="36">
        <f t="shared" si="89"/>
        <v>0</v>
      </c>
      <c r="Q144" s="36">
        <f t="shared" si="90"/>
        <v>0</v>
      </c>
      <c r="R144" s="36">
        <f t="shared" si="91"/>
        <v>0</v>
      </c>
      <c r="S144" s="36">
        <f t="shared" si="92"/>
        <v>0</v>
      </c>
      <c r="T144" s="36">
        <f t="shared" si="93"/>
        <v>0</v>
      </c>
      <c r="U144" s="36">
        <f t="shared" si="94"/>
        <v>0</v>
      </c>
      <c r="V144" s="36">
        <f t="shared" si="95"/>
        <v>0</v>
      </c>
      <c r="W144" s="36">
        <f t="shared" si="96"/>
        <v>0</v>
      </c>
      <c r="X144" s="36">
        <f t="shared" si="97"/>
        <v>0</v>
      </c>
      <c r="Y144" s="36">
        <f t="shared" si="98"/>
        <v>0</v>
      </c>
      <c r="Z144" s="36">
        <f t="shared" si="99"/>
        <v>0</v>
      </c>
      <c r="AA144" s="36">
        <f t="shared" si="100"/>
        <v>0</v>
      </c>
      <c r="AB144" s="36">
        <f t="shared" si="101"/>
        <v>0</v>
      </c>
      <c r="AC144" s="36">
        <f t="shared" si="102"/>
        <v>0</v>
      </c>
      <c r="AD144" s="36">
        <f t="shared" si="103"/>
        <v>0</v>
      </c>
      <c r="AE144" s="36">
        <f t="shared" si="104"/>
        <v>0</v>
      </c>
      <c r="AF144" s="36">
        <f t="shared" si="105"/>
        <v>0</v>
      </c>
      <c r="AG144" s="36">
        <f t="shared" si="106"/>
        <v>0</v>
      </c>
      <c r="AH144" s="36">
        <f t="shared" si="107"/>
        <v>0</v>
      </c>
      <c r="AI144" s="36">
        <f t="shared" si="108"/>
        <v>0</v>
      </c>
      <c r="AJ144" s="36">
        <f t="shared" si="109"/>
        <v>0</v>
      </c>
      <c r="AK144" s="36">
        <f t="shared" si="110"/>
        <v>0</v>
      </c>
      <c r="AL144" s="36">
        <f t="shared" si="111"/>
        <v>0</v>
      </c>
      <c r="AM144" s="36">
        <f t="shared" si="112"/>
        <v>0</v>
      </c>
      <c r="AN144" s="36">
        <f t="shared" si="113"/>
        <v>0</v>
      </c>
      <c r="AO144" s="36">
        <f t="shared" si="114"/>
        <v>0</v>
      </c>
      <c r="AP144" s="36">
        <f t="shared" si="115"/>
        <v>0</v>
      </c>
      <c r="AQ144" s="36">
        <f t="shared" si="116"/>
        <v>0</v>
      </c>
      <c r="AR144" s="36">
        <f t="shared" si="117"/>
        <v>0</v>
      </c>
      <c r="AS144" s="36">
        <f t="shared" si="118"/>
        <v>0</v>
      </c>
      <c r="AT144" s="36">
        <f t="shared" si="119"/>
        <v>0</v>
      </c>
      <c r="AU144" s="36">
        <f t="shared" si="120"/>
        <v>0</v>
      </c>
      <c r="AV144" s="36">
        <f t="shared" si="121"/>
        <v>0</v>
      </c>
      <c r="AW144" s="36">
        <f t="shared" si="79"/>
        <v>0</v>
      </c>
      <c r="AX144" s="36">
        <f t="shared" si="122"/>
        <v>0</v>
      </c>
      <c r="AY144" s="36">
        <f t="shared" si="123"/>
        <v>0</v>
      </c>
      <c r="AZ144" s="36">
        <f t="shared" si="124"/>
        <v>0</v>
      </c>
      <c r="BA144" s="36">
        <f t="shared" si="125"/>
        <v>0</v>
      </c>
      <c r="BB144" s="36">
        <f t="shared" si="126"/>
        <v>0</v>
      </c>
      <c r="BC144" s="36">
        <f t="shared" si="127"/>
        <v>0</v>
      </c>
      <c r="BD144" s="36">
        <f t="shared" si="128"/>
        <v>0</v>
      </c>
      <c r="BE144" s="36">
        <f t="shared" si="129"/>
        <v>0</v>
      </c>
      <c r="BF144" s="36">
        <f t="shared" si="130"/>
        <v>0</v>
      </c>
      <c r="BG144" s="36">
        <f t="shared" si="131"/>
        <v>0</v>
      </c>
      <c r="BH144" s="36">
        <f t="shared" si="132"/>
        <v>0</v>
      </c>
      <c r="BI144" s="36">
        <f t="shared" si="133"/>
        <v>0</v>
      </c>
      <c r="BJ144" s="36">
        <f t="shared" si="134"/>
        <v>0</v>
      </c>
      <c r="BK144" s="36">
        <f t="shared" si="80"/>
        <v>0</v>
      </c>
      <c r="BL144" s="36">
        <f t="shared" si="81"/>
        <v>0</v>
      </c>
      <c r="BM144" s="36">
        <f t="shared" si="135"/>
        <v>0</v>
      </c>
      <c r="BN144" s="36">
        <f t="shared" si="136"/>
        <v>0</v>
      </c>
      <c r="BO144" s="36">
        <f t="shared" si="137"/>
        <v>0</v>
      </c>
    </row>
    <row r="145" spans="1:67" ht="18" customHeight="1" x14ac:dyDescent="0.3">
      <c r="A145" s="80" t="str" cm="1">
        <f t="array" ref="A145">IFERROR(INDEX(Schools!$E$2:$E$852,MATCH(0,IF($C$8=Schools!$C$2:$C$852,COUNTIF($A$136:A144,Schools!$E$2:$E$852),""),0)),"")</f>
        <v/>
      </c>
      <c r="B145" s="84" t="str" cm="1">
        <f t="array" ref="B145">IFERROR(INDEX(Schools!$B$2:$B$852,MATCH(1,(Schools!$E$2:$E$852=A145)*(Schools!$C$2:$C$852=$C$8),0)),"")</f>
        <v/>
      </c>
      <c r="C145" s="85"/>
      <c r="D145" s="85"/>
      <c r="E145" s="86"/>
      <c r="F145" s="80" t="str" cm="1">
        <f t="array" ref="F145">IFERROR(INDEX(Schools!$D$2:$D$852,MATCH(1,(Schools!$E$2:$E$852=A145)*(Schools!$C$2:$C$852=$C$8),0)),"")</f>
        <v/>
      </c>
      <c r="G145" s="87" t="s">
        <v>653</v>
      </c>
      <c r="H145" s="36">
        <f t="shared" si="138"/>
        <v>0</v>
      </c>
      <c r="I145" s="36">
        <f t="shared" si="82"/>
        <v>0</v>
      </c>
      <c r="J145" s="36">
        <f t="shared" si="83"/>
        <v>0</v>
      </c>
      <c r="K145" s="36">
        <f t="shared" si="84"/>
        <v>0</v>
      </c>
      <c r="L145" s="36">
        <f t="shared" si="85"/>
        <v>0</v>
      </c>
      <c r="M145" s="36">
        <f t="shared" si="86"/>
        <v>0</v>
      </c>
      <c r="N145" s="36">
        <f t="shared" si="87"/>
        <v>0</v>
      </c>
      <c r="O145" s="36">
        <f t="shared" si="88"/>
        <v>0</v>
      </c>
      <c r="P145" s="36">
        <f t="shared" si="89"/>
        <v>0</v>
      </c>
      <c r="Q145" s="36">
        <f t="shared" si="90"/>
        <v>0</v>
      </c>
      <c r="R145" s="36">
        <f t="shared" si="91"/>
        <v>0</v>
      </c>
      <c r="S145" s="36">
        <f t="shared" si="92"/>
        <v>0</v>
      </c>
      <c r="T145" s="36">
        <f t="shared" si="93"/>
        <v>0</v>
      </c>
      <c r="U145" s="36">
        <f t="shared" si="94"/>
        <v>0</v>
      </c>
      <c r="V145" s="36">
        <f t="shared" si="95"/>
        <v>0</v>
      </c>
      <c r="W145" s="36">
        <f t="shared" si="96"/>
        <v>0</v>
      </c>
      <c r="X145" s="36">
        <f t="shared" si="97"/>
        <v>0</v>
      </c>
      <c r="Y145" s="36">
        <f t="shared" si="98"/>
        <v>0</v>
      </c>
      <c r="Z145" s="36">
        <f t="shared" si="99"/>
        <v>0</v>
      </c>
      <c r="AA145" s="36">
        <f t="shared" si="100"/>
        <v>0</v>
      </c>
      <c r="AB145" s="36">
        <f t="shared" si="101"/>
        <v>0</v>
      </c>
      <c r="AC145" s="36">
        <f t="shared" si="102"/>
        <v>0</v>
      </c>
      <c r="AD145" s="36">
        <f t="shared" si="103"/>
        <v>0</v>
      </c>
      <c r="AE145" s="36">
        <f t="shared" si="104"/>
        <v>0</v>
      </c>
      <c r="AF145" s="36">
        <f t="shared" si="105"/>
        <v>0</v>
      </c>
      <c r="AG145" s="36">
        <f t="shared" si="106"/>
        <v>0</v>
      </c>
      <c r="AH145" s="36">
        <f t="shared" si="107"/>
        <v>0</v>
      </c>
      <c r="AI145" s="36">
        <f t="shared" si="108"/>
        <v>0</v>
      </c>
      <c r="AJ145" s="36">
        <f t="shared" si="109"/>
        <v>0</v>
      </c>
      <c r="AK145" s="36">
        <f t="shared" si="110"/>
        <v>0</v>
      </c>
      <c r="AL145" s="36">
        <f t="shared" si="111"/>
        <v>0</v>
      </c>
      <c r="AM145" s="36">
        <f t="shared" si="112"/>
        <v>0</v>
      </c>
      <c r="AN145" s="36">
        <f t="shared" si="113"/>
        <v>0</v>
      </c>
      <c r="AO145" s="36">
        <f t="shared" si="114"/>
        <v>0</v>
      </c>
      <c r="AP145" s="36">
        <f t="shared" si="115"/>
        <v>0</v>
      </c>
      <c r="AQ145" s="36">
        <f t="shared" si="116"/>
        <v>0</v>
      </c>
      <c r="AR145" s="36">
        <f t="shared" si="117"/>
        <v>0</v>
      </c>
      <c r="AS145" s="36">
        <f t="shared" si="118"/>
        <v>0</v>
      </c>
      <c r="AT145" s="36">
        <f t="shared" si="119"/>
        <v>0</v>
      </c>
      <c r="AU145" s="36">
        <f t="shared" si="120"/>
        <v>0</v>
      </c>
      <c r="AV145" s="36">
        <f t="shared" si="121"/>
        <v>0</v>
      </c>
      <c r="AW145" s="36">
        <f t="shared" si="79"/>
        <v>0</v>
      </c>
      <c r="AX145" s="36">
        <f t="shared" si="122"/>
        <v>0</v>
      </c>
      <c r="AY145" s="36">
        <f t="shared" si="123"/>
        <v>0</v>
      </c>
      <c r="AZ145" s="36">
        <f t="shared" si="124"/>
        <v>0</v>
      </c>
      <c r="BA145" s="36">
        <f t="shared" si="125"/>
        <v>0</v>
      </c>
      <c r="BB145" s="36">
        <f t="shared" si="126"/>
        <v>0</v>
      </c>
      <c r="BC145" s="36">
        <f t="shared" si="127"/>
        <v>0</v>
      </c>
      <c r="BD145" s="36">
        <f t="shared" si="128"/>
        <v>0</v>
      </c>
      <c r="BE145" s="36">
        <f t="shared" si="129"/>
        <v>0</v>
      </c>
      <c r="BF145" s="36">
        <f t="shared" si="130"/>
        <v>0</v>
      </c>
      <c r="BG145" s="36">
        <f t="shared" si="131"/>
        <v>0</v>
      </c>
      <c r="BH145" s="36">
        <f t="shared" si="132"/>
        <v>0</v>
      </c>
      <c r="BI145" s="36">
        <f t="shared" si="133"/>
        <v>0</v>
      </c>
      <c r="BJ145" s="36">
        <f t="shared" si="134"/>
        <v>0</v>
      </c>
      <c r="BK145" s="36">
        <f t="shared" si="80"/>
        <v>0</v>
      </c>
      <c r="BL145" s="36">
        <f t="shared" si="81"/>
        <v>0</v>
      </c>
      <c r="BM145" s="36">
        <f t="shared" si="135"/>
        <v>0</v>
      </c>
      <c r="BN145" s="36">
        <f t="shared" si="136"/>
        <v>0</v>
      </c>
      <c r="BO145" s="36">
        <f t="shared" si="137"/>
        <v>0</v>
      </c>
    </row>
    <row r="146" spans="1:67" ht="18" customHeight="1" x14ac:dyDescent="0.3">
      <c r="A146" s="80" t="str" cm="1">
        <f t="array" ref="A146">IFERROR(INDEX(Schools!$E$2:$E$852,MATCH(0,IF($C$8=Schools!$C$2:$C$852,COUNTIF($A$136:A145,Schools!$E$2:$E$852),""),0)),"")</f>
        <v/>
      </c>
      <c r="B146" s="84" t="str" cm="1">
        <f t="array" ref="B146">IFERROR(INDEX(Schools!$B$2:$B$852,MATCH(1,(Schools!$E$2:$E$852=A146)*(Schools!$C$2:$C$852=$C$8),0)),"")</f>
        <v/>
      </c>
      <c r="C146" s="85"/>
      <c r="D146" s="85"/>
      <c r="E146" s="86"/>
      <c r="F146" s="80" t="str" cm="1">
        <f t="array" ref="F146">IFERROR(INDEX(Schools!$D$2:$D$852,MATCH(1,(Schools!$E$2:$E$852=A146)*(Schools!$C$2:$C$852=$C$8),0)),"")</f>
        <v/>
      </c>
      <c r="G146" s="87" t="s">
        <v>653</v>
      </c>
      <c r="H146" s="36">
        <f t="shared" si="138"/>
        <v>0</v>
      </c>
      <c r="I146" s="36">
        <f t="shared" si="82"/>
        <v>0</v>
      </c>
      <c r="J146" s="36">
        <f t="shared" si="83"/>
        <v>0</v>
      </c>
      <c r="K146" s="36">
        <f t="shared" si="84"/>
        <v>0</v>
      </c>
      <c r="L146" s="36">
        <f t="shared" si="85"/>
        <v>0</v>
      </c>
      <c r="M146" s="36">
        <f t="shared" si="86"/>
        <v>0</v>
      </c>
      <c r="N146" s="36">
        <f t="shared" si="87"/>
        <v>0</v>
      </c>
      <c r="O146" s="36">
        <f t="shared" si="88"/>
        <v>0</v>
      </c>
      <c r="P146" s="36">
        <f t="shared" si="89"/>
        <v>0</v>
      </c>
      <c r="Q146" s="36">
        <f t="shared" si="90"/>
        <v>0</v>
      </c>
      <c r="R146" s="36">
        <f t="shared" si="91"/>
        <v>0</v>
      </c>
      <c r="S146" s="36">
        <f t="shared" si="92"/>
        <v>0</v>
      </c>
      <c r="T146" s="36">
        <f t="shared" si="93"/>
        <v>0</v>
      </c>
      <c r="U146" s="36">
        <f t="shared" si="94"/>
        <v>0</v>
      </c>
      <c r="V146" s="36">
        <f t="shared" si="95"/>
        <v>0</v>
      </c>
      <c r="W146" s="36">
        <f t="shared" si="96"/>
        <v>0</v>
      </c>
      <c r="X146" s="36">
        <f t="shared" si="97"/>
        <v>0</v>
      </c>
      <c r="Y146" s="36">
        <f t="shared" si="98"/>
        <v>0</v>
      </c>
      <c r="Z146" s="36">
        <f t="shared" si="99"/>
        <v>0</v>
      </c>
      <c r="AA146" s="36">
        <f t="shared" si="100"/>
        <v>0</v>
      </c>
      <c r="AB146" s="36">
        <f t="shared" si="101"/>
        <v>0</v>
      </c>
      <c r="AC146" s="36">
        <f t="shared" si="102"/>
        <v>0</v>
      </c>
      <c r="AD146" s="36">
        <f t="shared" si="103"/>
        <v>0</v>
      </c>
      <c r="AE146" s="36">
        <f t="shared" si="104"/>
        <v>0</v>
      </c>
      <c r="AF146" s="36">
        <f t="shared" si="105"/>
        <v>0</v>
      </c>
      <c r="AG146" s="36">
        <f t="shared" si="106"/>
        <v>0</v>
      </c>
      <c r="AH146" s="36">
        <f t="shared" si="107"/>
        <v>0</v>
      </c>
      <c r="AI146" s="36">
        <f t="shared" si="108"/>
        <v>0</v>
      </c>
      <c r="AJ146" s="36">
        <f t="shared" si="109"/>
        <v>0</v>
      </c>
      <c r="AK146" s="36">
        <f t="shared" si="110"/>
        <v>0</v>
      </c>
      <c r="AL146" s="36">
        <f t="shared" si="111"/>
        <v>0</v>
      </c>
      <c r="AM146" s="36">
        <f t="shared" si="112"/>
        <v>0</v>
      </c>
      <c r="AN146" s="36">
        <f t="shared" si="113"/>
        <v>0</v>
      </c>
      <c r="AO146" s="36">
        <f t="shared" si="114"/>
        <v>0</v>
      </c>
      <c r="AP146" s="36">
        <f t="shared" si="115"/>
        <v>0</v>
      </c>
      <c r="AQ146" s="36">
        <f t="shared" si="116"/>
        <v>0</v>
      </c>
      <c r="AR146" s="36">
        <f t="shared" si="117"/>
        <v>0</v>
      </c>
      <c r="AS146" s="36">
        <f t="shared" si="118"/>
        <v>0</v>
      </c>
      <c r="AT146" s="36">
        <f t="shared" si="119"/>
        <v>0</v>
      </c>
      <c r="AU146" s="36">
        <f t="shared" si="120"/>
        <v>0</v>
      </c>
      <c r="AV146" s="36">
        <f t="shared" si="121"/>
        <v>0</v>
      </c>
      <c r="AW146" s="36">
        <f t="shared" si="79"/>
        <v>0</v>
      </c>
      <c r="AX146" s="36">
        <f t="shared" si="122"/>
        <v>0</v>
      </c>
      <c r="AY146" s="36">
        <f t="shared" si="123"/>
        <v>0</v>
      </c>
      <c r="AZ146" s="36">
        <f t="shared" si="124"/>
        <v>0</v>
      </c>
      <c r="BA146" s="36">
        <f t="shared" si="125"/>
        <v>0</v>
      </c>
      <c r="BB146" s="36">
        <f t="shared" si="126"/>
        <v>0</v>
      </c>
      <c r="BC146" s="36">
        <f t="shared" si="127"/>
        <v>0</v>
      </c>
      <c r="BD146" s="36">
        <f t="shared" si="128"/>
        <v>0</v>
      </c>
      <c r="BE146" s="36">
        <f t="shared" si="129"/>
        <v>0</v>
      </c>
      <c r="BF146" s="36">
        <f t="shared" si="130"/>
        <v>0</v>
      </c>
      <c r="BG146" s="36">
        <f t="shared" si="131"/>
        <v>0</v>
      </c>
      <c r="BH146" s="36">
        <f t="shared" si="132"/>
        <v>0</v>
      </c>
      <c r="BI146" s="36">
        <f t="shared" si="133"/>
        <v>0</v>
      </c>
      <c r="BJ146" s="36">
        <f t="shared" si="134"/>
        <v>0</v>
      </c>
      <c r="BK146" s="36">
        <f t="shared" si="80"/>
        <v>0</v>
      </c>
      <c r="BL146" s="36">
        <f t="shared" si="81"/>
        <v>0</v>
      </c>
      <c r="BM146" s="36">
        <f t="shared" si="135"/>
        <v>0</v>
      </c>
      <c r="BN146" s="36">
        <f t="shared" si="136"/>
        <v>0</v>
      </c>
      <c r="BO146" s="36">
        <f t="shared" si="137"/>
        <v>0</v>
      </c>
    </row>
    <row r="147" spans="1:67" ht="18" customHeight="1" x14ac:dyDescent="0.3">
      <c r="A147" s="80" t="str" cm="1">
        <f t="array" ref="A147">IFERROR(INDEX(Schools!$E$2:$E$852,MATCH(0,IF($C$8=Schools!$C$2:$C$852,COUNTIF($A$136:A146,Schools!$E$2:$E$852),""),0)),"")</f>
        <v/>
      </c>
      <c r="B147" s="84" t="str" cm="1">
        <f t="array" ref="B147">IFERROR(INDEX(Schools!$B$2:$B$852,MATCH(1,(Schools!$E$2:$E$852=A147)*(Schools!$C$2:$C$852=$C$8),0)),"")</f>
        <v/>
      </c>
      <c r="C147" s="85"/>
      <c r="D147" s="85"/>
      <c r="E147" s="86"/>
      <c r="F147" s="80" t="str" cm="1">
        <f t="array" ref="F147">IFERROR(INDEX(Schools!$D$2:$D$852,MATCH(1,(Schools!$E$2:$E$852=A147)*(Schools!$C$2:$C$852=$C$8),0)),"")</f>
        <v/>
      </c>
      <c r="G147" s="87" t="s">
        <v>653</v>
      </c>
      <c r="H147" s="36">
        <f t="shared" si="138"/>
        <v>0</v>
      </c>
      <c r="I147" s="36">
        <f t="shared" si="82"/>
        <v>0</v>
      </c>
      <c r="J147" s="36">
        <f t="shared" si="83"/>
        <v>0</v>
      </c>
      <c r="K147" s="36">
        <f t="shared" si="84"/>
        <v>0</v>
      </c>
      <c r="L147" s="36">
        <f t="shared" si="85"/>
        <v>0</v>
      </c>
      <c r="M147" s="36">
        <f t="shared" si="86"/>
        <v>0</v>
      </c>
      <c r="N147" s="36">
        <f t="shared" si="87"/>
        <v>0</v>
      </c>
      <c r="O147" s="36">
        <f t="shared" si="88"/>
        <v>0</v>
      </c>
      <c r="P147" s="36">
        <f t="shared" si="89"/>
        <v>0</v>
      </c>
      <c r="Q147" s="36">
        <f t="shared" si="90"/>
        <v>0</v>
      </c>
      <c r="R147" s="36">
        <f t="shared" si="91"/>
        <v>0</v>
      </c>
      <c r="S147" s="36">
        <f t="shared" si="92"/>
        <v>0</v>
      </c>
      <c r="T147" s="36">
        <f t="shared" si="93"/>
        <v>0</v>
      </c>
      <c r="U147" s="36">
        <f t="shared" si="94"/>
        <v>0</v>
      </c>
      <c r="V147" s="36">
        <f t="shared" si="95"/>
        <v>0</v>
      </c>
      <c r="W147" s="36">
        <f t="shared" si="96"/>
        <v>0</v>
      </c>
      <c r="X147" s="36">
        <f t="shared" si="97"/>
        <v>0</v>
      </c>
      <c r="Y147" s="36">
        <f t="shared" si="98"/>
        <v>0</v>
      </c>
      <c r="Z147" s="36">
        <f t="shared" si="99"/>
        <v>0</v>
      </c>
      <c r="AA147" s="36">
        <f t="shared" si="100"/>
        <v>0</v>
      </c>
      <c r="AB147" s="36">
        <f t="shared" si="101"/>
        <v>0</v>
      </c>
      <c r="AC147" s="36">
        <f t="shared" si="102"/>
        <v>0</v>
      </c>
      <c r="AD147" s="36">
        <f t="shared" si="103"/>
        <v>0</v>
      </c>
      <c r="AE147" s="36">
        <f t="shared" si="104"/>
        <v>0</v>
      </c>
      <c r="AF147" s="36">
        <f t="shared" si="105"/>
        <v>0</v>
      </c>
      <c r="AG147" s="36">
        <f t="shared" si="106"/>
        <v>0</v>
      </c>
      <c r="AH147" s="36">
        <f t="shared" si="107"/>
        <v>0</v>
      </c>
      <c r="AI147" s="36">
        <f t="shared" si="108"/>
        <v>0</v>
      </c>
      <c r="AJ147" s="36">
        <f t="shared" si="109"/>
        <v>0</v>
      </c>
      <c r="AK147" s="36">
        <f t="shared" si="110"/>
        <v>0</v>
      </c>
      <c r="AL147" s="36">
        <f t="shared" si="111"/>
        <v>0</v>
      </c>
      <c r="AM147" s="36">
        <f t="shared" si="112"/>
        <v>0</v>
      </c>
      <c r="AN147" s="36">
        <f t="shared" si="113"/>
        <v>0</v>
      </c>
      <c r="AO147" s="36">
        <f t="shared" si="114"/>
        <v>0</v>
      </c>
      <c r="AP147" s="36">
        <f t="shared" si="115"/>
        <v>0</v>
      </c>
      <c r="AQ147" s="36">
        <f t="shared" si="116"/>
        <v>0</v>
      </c>
      <c r="AR147" s="36">
        <f t="shared" si="117"/>
        <v>0</v>
      </c>
      <c r="AS147" s="36">
        <f t="shared" si="118"/>
        <v>0</v>
      </c>
      <c r="AT147" s="36">
        <f t="shared" si="119"/>
        <v>0</v>
      </c>
      <c r="AU147" s="36">
        <f t="shared" si="120"/>
        <v>0</v>
      </c>
      <c r="AV147" s="36">
        <f t="shared" si="121"/>
        <v>0</v>
      </c>
      <c r="AW147" s="36">
        <f t="shared" si="79"/>
        <v>0</v>
      </c>
      <c r="AX147" s="36">
        <f t="shared" si="122"/>
        <v>0</v>
      </c>
      <c r="AY147" s="36">
        <f t="shared" si="123"/>
        <v>0</v>
      </c>
      <c r="AZ147" s="36">
        <f t="shared" si="124"/>
        <v>0</v>
      </c>
      <c r="BA147" s="36">
        <f t="shared" si="125"/>
        <v>0</v>
      </c>
      <c r="BB147" s="36">
        <f t="shared" si="126"/>
        <v>0</v>
      </c>
      <c r="BC147" s="36">
        <f t="shared" si="127"/>
        <v>0</v>
      </c>
      <c r="BD147" s="36">
        <f t="shared" si="128"/>
        <v>0</v>
      </c>
      <c r="BE147" s="36">
        <f t="shared" si="129"/>
        <v>0</v>
      </c>
      <c r="BF147" s="36">
        <f t="shared" si="130"/>
        <v>0</v>
      </c>
      <c r="BG147" s="36">
        <f t="shared" si="131"/>
        <v>0</v>
      </c>
      <c r="BH147" s="36">
        <f t="shared" si="132"/>
        <v>0</v>
      </c>
      <c r="BI147" s="36">
        <f t="shared" si="133"/>
        <v>0</v>
      </c>
      <c r="BJ147" s="36">
        <f t="shared" si="134"/>
        <v>0</v>
      </c>
      <c r="BK147" s="36">
        <f t="shared" si="80"/>
        <v>0</v>
      </c>
      <c r="BL147" s="36">
        <f t="shared" si="81"/>
        <v>0</v>
      </c>
      <c r="BM147" s="36">
        <f t="shared" si="135"/>
        <v>0</v>
      </c>
      <c r="BN147" s="36">
        <f t="shared" si="136"/>
        <v>0</v>
      </c>
      <c r="BO147" s="36">
        <f t="shared" si="137"/>
        <v>0</v>
      </c>
    </row>
    <row r="148" spans="1:67" ht="18" customHeight="1" x14ac:dyDescent="0.3">
      <c r="A148" s="80" t="str" cm="1">
        <f t="array" ref="A148">IFERROR(INDEX(Schools!$E$2:$E$852,MATCH(0,IF($C$8=Schools!$C$2:$C$852,COUNTIF($A$136:A147,Schools!$E$2:$E$852),""),0)),"")</f>
        <v/>
      </c>
      <c r="B148" s="84" t="str" cm="1">
        <f t="array" ref="B148">IFERROR(INDEX(Schools!$B$2:$B$852,MATCH(1,(Schools!$E$2:$E$852=A148)*(Schools!$C$2:$C$852=$C$8),0)),"")</f>
        <v/>
      </c>
      <c r="C148" s="85"/>
      <c r="D148" s="85"/>
      <c r="E148" s="86"/>
      <c r="F148" s="80" t="str" cm="1">
        <f t="array" ref="F148">IFERROR(INDEX(Schools!$D$2:$D$852,MATCH(1,(Schools!$E$2:$E$852=A148)*(Schools!$C$2:$C$852=$C$8),0)),"")</f>
        <v/>
      </c>
      <c r="G148" s="87" t="s">
        <v>653</v>
      </c>
      <c r="H148" s="36">
        <f t="shared" si="138"/>
        <v>0</v>
      </c>
      <c r="I148" s="36">
        <f t="shared" si="82"/>
        <v>0</v>
      </c>
      <c r="J148" s="36">
        <f t="shared" si="83"/>
        <v>0</v>
      </c>
      <c r="K148" s="36">
        <f t="shared" si="84"/>
        <v>0</v>
      </c>
      <c r="L148" s="36">
        <f t="shared" si="85"/>
        <v>0</v>
      </c>
      <c r="M148" s="36">
        <f t="shared" si="86"/>
        <v>0</v>
      </c>
      <c r="N148" s="36">
        <f t="shared" si="87"/>
        <v>0</v>
      </c>
      <c r="O148" s="36">
        <f t="shared" si="88"/>
        <v>0</v>
      </c>
      <c r="P148" s="36">
        <f t="shared" si="89"/>
        <v>0</v>
      </c>
      <c r="Q148" s="36">
        <f t="shared" si="90"/>
        <v>0</v>
      </c>
      <c r="R148" s="36">
        <f t="shared" si="91"/>
        <v>0</v>
      </c>
      <c r="S148" s="36">
        <f t="shared" si="92"/>
        <v>0</v>
      </c>
      <c r="T148" s="36">
        <f t="shared" si="93"/>
        <v>0</v>
      </c>
      <c r="U148" s="36">
        <f t="shared" si="94"/>
        <v>0</v>
      </c>
      <c r="V148" s="36">
        <f t="shared" si="95"/>
        <v>0</v>
      </c>
      <c r="W148" s="36">
        <f t="shared" si="96"/>
        <v>0</v>
      </c>
      <c r="X148" s="36">
        <f t="shared" si="97"/>
        <v>0</v>
      </c>
      <c r="Y148" s="36">
        <f t="shared" si="98"/>
        <v>0</v>
      </c>
      <c r="Z148" s="36">
        <f t="shared" si="99"/>
        <v>0</v>
      </c>
      <c r="AA148" s="36">
        <f t="shared" si="100"/>
        <v>0</v>
      </c>
      <c r="AB148" s="36">
        <f t="shared" si="101"/>
        <v>0</v>
      </c>
      <c r="AC148" s="36">
        <f t="shared" si="102"/>
        <v>0</v>
      </c>
      <c r="AD148" s="36">
        <f t="shared" si="103"/>
        <v>0</v>
      </c>
      <c r="AE148" s="36">
        <f t="shared" si="104"/>
        <v>0</v>
      </c>
      <c r="AF148" s="36">
        <f t="shared" si="105"/>
        <v>0</v>
      </c>
      <c r="AG148" s="36">
        <f t="shared" si="106"/>
        <v>0</v>
      </c>
      <c r="AH148" s="36">
        <f t="shared" si="107"/>
        <v>0</v>
      </c>
      <c r="AI148" s="36">
        <f t="shared" si="108"/>
        <v>0</v>
      </c>
      <c r="AJ148" s="36">
        <f t="shared" si="109"/>
        <v>0</v>
      </c>
      <c r="AK148" s="36">
        <f t="shared" si="110"/>
        <v>0</v>
      </c>
      <c r="AL148" s="36">
        <f t="shared" si="111"/>
        <v>0</v>
      </c>
      <c r="AM148" s="36">
        <f t="shared" si="112"/>
        <v>0</v>
      </c>
      <c r="AN148" s="36">
        <f t="shared" si="113"/>
        <v>0</v>
      </c>
      <c r="AO148" s="36">
        <f t="shared" si="114"/>
        <v>0</v>
      </c>
      <c r="AP148" s="36">
        <f t="shared" si="115"/>
        <v>0</v>
      </c>
      <c r="AQ148" s="36">
        <f t="shared" si="116"/>
        <v>0</v>
      </c>
      <c r="AR148" s="36">
        <f t="shared" si="117"/>
        <v>0</v>
      </c>
      <c r="AS148" s="36">
        <f t="shared" si="118"/>
        <v>0</v>
      </c>
      <c r="AT148" s="36">
        <f t="shared" si="119"/>
        <v>0</v>
      </c>
      <c r="AU148" s="36">
        <f t="shared" si="120"/>
        <v>0</v>
      </c>
      <c r="AV148" s="36">
        <f t="shared" si="121"/>
        <v>0</v>
      </c>
      <c r="AW148" s="36">
        <f t="shared" si="79"/>
        <v>0</v>
      </c>
      <c r="AX148" s="36">
        <f t="shared" si="122"/>
        <v>0</v>
      </c>
      <c r="AY148" s="36">
        <f t="shared" si="123"/>
        <v>0</v>
      </c>
      <c r="AZ148" s="36">
        <f t="shared" si="124"/>
        <v>0</v>
      </c>
      <c r="BA148" s="36">
        <f t="shared" si="125"/>
        <v>0</v>
      </c>
      <c r="BB148" s="36">
        <f t="shared" si="126"/>
        <v>0</v>
      </c>
      <c r="BC148" s="36">
        <f t="shared" si="127"/>
        <v>0</v>
      </c>
      <c r="BD148" s="36">
        <f t="shared" si="128"/>
        <v>0</v>
      </c>
      <c r="BE148" s="36">
        <f t="shared" si="129"/>
        <v>0</v>
      </c>
      <c r="BF148" s="36">
        <f t="shared" si="130"/>
        <v>0</v>
      </c>
      <c r="BG148" s="36">
        <f t="shared" si="131"/>
        <v>0</v>
      </c>
      <c r="BH148" s="36">
        <f t="shared" si="132"/>
        <v>0</v>
      </c>
      <c r="BI148" s="36">
        <f t="shared" si="133"/>
        <v>0</v>
      </c>
      <c r="BJ148" s="36">
        <f t="shared" si="134"/>
        <v>0</v>
      </c>
      <c r="BK148" s="36">
        <f t="shared" si="80"/>
        <v>0</v>
      </c>
      <c r="BL148" s="36">
        <f t="shared" si="81"/>
        <v>0</v>
      </c>
      <c r="BM148" s="36">
        <f t="shared" si="135"/>
        <v>0</v>
      </c>
      <c r="BN148" s="36">
        <f t="shared" si="136"/>
        <v>0</v>
      </c>
      <c r="BO148" s="36">
        <f t="shared" si="137"/>
        <v>0</v>
      </c>
    </row>
    <row r="149" spans="1:67" ht="18" customHeight="1" x14ac:dyDescent="0.3">
      <c r="A149" s="80" t="str" cm="1">
        <f t="array" ref="A149">IFERROR(INDEX(Schools!$E$2:$E$852,MATCH(0,IF($C$8=Schools!$C$2:$C$852,COUNTIF($A$136:A148,Schools!$E$2:$E$852),""),0)),"")</f>
        <v/>
      </c>
      <c r="B149" s="84" t="str" cm="1">
        <f t="array" ref="B149">IFERROR(INDEX(Schools!$B$2:$B$852,MATCH(1,(Schools!$E$2:$E$852=A149)*(Schools!$C$2:$C$852=$C$8),0)),"")</f>
        <v/>
      </c>
      <c r="C149" s="85"/>
      <c r="D149" s="85"/>
      <c r="E149" s="86"/>
      <c r="F149" s="80" t="str" cm="1">
        <f t="array" ref="F149">IFERROR(INDEX(Schools!$D$2:$D$852,MATCH(1,(Schools!$E$2:$E$852=A149)*(Schools!$C$2:$C$852=$C$8),0)),"")</f>
        <v/>
      </c>
      <c r="G149" s="87" t="s">
        <v>653</v>
      </c>
      <c r="H149" s="36">
        <f t="shared" si="138"/>
        <v>0</v>
      </c>
      <c r="I149" s="36">
        <f t="shared" si="82"/>
        <v>0</v>
      </c>
      <c r="J149" s="36">
        <f t="shared" si="83"/>
        <v>0</v>
      </c>
      <c r="K149" s="36">
        <f t="shared" si="84"/>
        <v>0</v>
      </c>
      <c r="L149" s="36">
        <f t="shared" si="85"/>
        <v>0</v>
      </c>
      <c r="M149" s="36">
        <f t="shared" si="86"/>
        <v>0</v>
      </c>
      <c r="N149" s="36">
        <f t="shared" si="87"/>
        <v>0</v>
      </c>
      <c r="O149" s="36">
        <f t="shared" si="88"/>
        <v>0</v>
      </c>
      <c r="P149" s="36">
        <f t="shared" si="89"/>
        <v>0</v>
      </c>
      <c r="Q149" s="36">
        <f t="shared" si="90"/>
        <v>0</v>
      </c>
      <c r="R149" s="36">
        <f t="shared" si="91"/>
        <v>0</v>
      </c>
      <c r="S149" s="36">
        <f t="shared" si="92"/>
        <v>0</v>
      </c>
      <c r="T149" s="36">
        <f t="shared" si="93"/>
        <v>0</v>
      </c>
      <c r="U149" s="36">
        <f t="shared" si="94"/>
        <v>0</v>
      </c>
      <c r="V149" s="36">
        <f t="shared" si="95"/>
        <v>0</v>
      </c>
      <c r="W149" s="36">
        <f t="shared" si="96"/>
        <v>0</v>
      </c>
      <c r="X149" s="36">
        <f t="shared" si="97"/>
        <v>0</v>
      </c>
      <c r="Y149" s="36">
        <f t="shared" si="98"/>
        <v>0</v>
      </c>
      <c r="Z149" s="36">
        <f t="shared" si="99"/>
        <v>0</v>
      </c>
      <c r="AA149" s="36">
        <f t="shared" si="100"/>
        <v>0</v>
      </c>
      <c r="AB149" s="36">
        <f t="shared" si="101"/>
        <v>0</v>
      </c>
      <c r="AC149" s="36">
        <f t="shared" si="102"/>
        <v>0</v>
      </c>
      <c r="AD149" s="36">
        <f t="shared" si="103"/>
        <v>0</v>
      </c>
      <c r="AE149" s="36">
        <f t="shared" si="104"/>
        <v>0</v>
      </c>
      <c r="AF149" s="36">
        <f t="shared" si="105"/>
        <v>0</v>
      </c>
      <c r="AG149" s="36">
        <f t="shared" si="106"/>
        <v>0</v>
      </c>
      <c r="AH149" s="36">
        <f t="shared" si="107"/>
        <v>0</v>
      </c>
      <c r="AI149" s="36">
        <f t="shared" si="108"/>
        <v>0</v>
      </c>
      <c r="AJ149" s="36">
        <f t="shared" si="109"/>
        <v>0</v>
      </c>
      <c r="AK149" s="36">
        <f t="shared" si="110"/>
        <v>0</v>
      </c>
      <c r="AL149" s="36">
        <f t="shared" si="111"/>
        <v>0</v>
      </c>
      <c r="AM149" s="36">
        <f t="shared" si="112"/>
        <v>0</v>
      </c>
      <c r="AN149" s="36">
        <f t="shared" si="113"/>
        <v>0</v>
      </c>
      <c r="AO149" s="36">
        <f t="shared" si="114"/>
        <v>0</v>
      </c>
      <c r="AP149" s="36">
        <f t="shared" si="115"/>
        <v>0</v>
      </c>
      <c r="AQ149" s="36">
        <f t="shared" si="116"/>
        <v>0</v>
      </c>
      <c r="AR149" s="36">
        <f t="shared" si="117"/>
        <v>0</v>
      </c>
      <c r="AS149" s="36">
        <f t="shared" si="118"/>
        <v>0</v>
      </c>
      <c r="AT149" s="36">
        <f t="shared" si="119"/>
        <v>0</v>
      </c>
      <c r="AU149" s="36">
        <f t="shared" si="120"/>
        <v>0</v>
      </c>
      <c r="AV149" s="36">
        <f t="shared" si="121"/>
        <v>0</v>
      </c>
      <c r="AW149" s="36">
        <f t="shared" si="79"/>
        <v>0</v>
      </c>
      <c r="AX149" s="36">
        <f t="shared" si="122"/>
        <v>0</v>
      </c>
      <c r="AY149" s="36">
        <f t="shared" si="123"/>
        <v>0</v>
      </c>
      <c r="AZ149" s="36">
        <f t="shared" si="124"/>
        <v>0</v>
      </c>
      <c r="BA149" s="36">
        <f t="shared" si="125"/>
        <v>0</v>
      </c>
      <c r="BB149" s="36">
        <f t="shared" si="126"/>
        <v>0</v>
      </c>
      <c r="BC149" s="36">
        <f t="shared" si="127"/>
        <v>0</v>
      </c>
      <c r="BD149" s="36">
        <f t="shared" si="128"/>
        <v>0</v>
      </c>
      <c r="BE149" s="36">
        <f t="shared" si="129"/>
        <v>0</v>
      </c>
      <c r="BF149" s="36">
        <f t="shared" si="130"/>
        <v>0</v>
      </c>
      <c r="BG149" s="36">
        <f t="shared" si="131"/>
        <v>0</v>
      </c>
      <c r="BH149" s="36">
        <f t="shared" si="132"/>
        <v>0</v>
      </c>
      <c r="BI149" s="36">
        <f t="shared" si="133"/>
        <v>0</v>
      </c>
      <c r="BJ149" s="36">
        <f t="shared" si="134"/>
        <v>0</v>
      </c>
      <c r="BK149" s="36">
        <f t="shared" si="80"/>
        <v>0</v>
      </c>
      <c r="BL149" s="36">
        <f t="shared" si="81"/>
        <v>0</v>
      </c>
      <c r="BM149" s="36">
        <f t="shared" si="135"/>
        <v>0</v>
      </c>
      <c r="BN149" s="36">
        <f t="shared" si="136"/>
        <v>0</v>
      </c>
      <c r="BO149" s="36">
        <f t="shared" si="137"/>
        <v>0</v>
      </c>
    </row>
    <row r="150" spans="1:67" ht="18" customHeight="1" x14ac:dyDescent="0.3">
      <c r="A150" s="80" t="str" cm="1">
        <f t="array" ref="A150">IFERROR(INDEX(Schools!$E$2:$E$852,MATCH(0,IF($C$8=Schools!$C$2:$C$852,COUNTIF($A$136:A149,Schools!$E$2:$E$852),""),0)),"")</f>
        <v/>
      </c>
      <c r="B150" s="84" t="str" cm="1">
        <f t="array" ref="B150">IFERROR(INDEX(Schools!$B$2:$B$852,MATCH(1,(Schools!$E$2:$E$852=A150)*(Schools!$C$2:$C$852=$C$8),0)),"")</f>
        <v/>
      </c>
      <c r="C150" s="85"/>
      <c r="D150" s="85"/>
      <c r="E150" s="86"/>
      <c r="F150" s="80" t="str" cm="1">
        <f t="array" ref="F150">IFERROR(INDEX(Schools!$D$2:$D$852,MATCH(1,(Schools!$E$2:$E$852=A150)*(Schools!$C$2:$C$852=$C$8),0)),"")</f>
        <v/>
      </c>
      <c r="G150" s="87" t="s">
        <v>653</v>
      </c>
      <c r="H150" s="36">
        <f t="shared" si="138"/>
        <v>0</v>
      </c>
      <c r="I150" s="36">
        <f t="shared" si="82"/>
        <v>0</v>
      </c>
      <c r="J150" s="36">
        <f t="shared" si="83"/>
        <v>0</v>
      </c>
      <c r="K150" s="36">
        <f t="shared" si="84"/>
        <v>0</v>
      </c>
      <c r="L150" s="36">
        <f t="shared" si="85"/>
        <v>0</v>
      </c>
      <c r="M150" s="36">
        <f t="shared" si="86"/>
        <v>0</v>
      </c>
      <c r="N150" s="36">
        <f t="shared" si="87"/>
        <v>0</v>
      </c>
      <c r="O150" s="36">
        <f t="shared" si="88"/>
        <v>0</v>
      </c>
      <c r="P150" s="36">
        <f t="shared" si="89"/>
        <v>0</v>
      </c>
      <c r="Q150" s="36">
        <f t="shared" si="90"/>
        <v>0</v>
      </c>
      <c r="R150" s="36">
        <f t="shared" si="91"/>
        <v>0</v>
      </c>
      <c r="S150" s="36">
        <f t="shared" si="92"/>
        <v>0</v>
      </c>
      <c r="T150" s="36">
        <f t="shared" si="93"/>
        <v>0</v>
      </c>
      <c r="U150" s="36">
        <f t="shared" si="94"/>
        <v>0</v>
      </c>
      <c r="V150" s="36">
        <f t="shared" si="95"/>
        <v>0</v>
      </c>
      <c r="W150" s="36">
        <f t="shared" si="96"/>
        <v>0</v>
      </c>
      <c r="X150" s="36">
        <f t="shared" si="97"/>
        <v>0</v>
      </c>
      <c r="Y150" s="36">
        <f t="shared" si="98"/>
        <v>0</v>
      </c>
      <c r="Z150" s="36">
        <f t="shared" si="99"/>
        <v>0</v>
      </c>
      <c r="AA150" s="36">
        <f t="shared" si="100"/>
        <v>0</v>
      </c>
      <c r="AB150" s="36">
        <f t="shared" si="101"/>
        <v>0</v>
      </c>
      <c r="AC150" s="36">
        <f t="shared" si="102"/>
        <v>0</v>
      </c>
      <c r="AD150" s="36">
        <f t="shared" si="103"/>
        <v>0</v>
      </c>
      <c r="AE150" s="36">
        <f t="shared" si="104"/>
        <v>0</v>
      </c>
      <c r="AF150" s="36">
        <f t="shared" si="105"/>
        <v>0</v>
      </c>
      <c r="AG150" s="36">
        <f t="shared" si="106"/>
        <v>0</v>
      </c>
      <c r="AH150" s="36">
        <f t="shared" si="107"/>
        <v>0</v>
      </c>
      <c r="AI150" s="36">
        <f t="shared" si="108"/>
        <v>0</v>
      </c>
      <c r="AJ150" s="36">
        <f t="shared" si="109"/>
        <v>0</v>
      </c>
      <c r="AK150" s="36">
        <f t="shared" si="110"/>
        <v>0</v>
      </c>
      <c r="AL150" s="36">
        <f t="shared" si="111"/>
        <v>0</v>
      </c>
      <c r="AM150" s="36">
        <f t="shared" si="112"/>
        <v>0</v>
      </c>
      <c r="AN150" s="36">
        <f t="shared" si="113"/>
        <v>0</v>
      </c>
      <c r="AO150" s="36">
        <f t="shared" si="114"/>
        <v>0</v>
      </c>
      <c r="AP150" s="36">
        <f t="shared" si="115"/>
        <v>0</v>
      </c>
      <c r="AQ150" s="36">
        <f t="shared" si="116"/>
        <v>0</v>
      </c>
      <c r="AR150" s="36">
        <f t="shared" si="117"/>
        <v>0</v>
      </c>
      <c r="AS150" s="36">
        <f t="shared" si="118"/>
        <v>0</v>
      </c>
      <c r="AT150" s="36">
        <f t="shared" si="119"/>
        <v>0</v>
      </c>
      <c r="AU150" s="36">
        <f t="shared" si="120"/>
        <v>0</v>
      </c>
      <c r="AV150" s="36">
        <f t="shared" si="121"/>
        <v>0</v>
      </c>
      <c r="AW150" s="36">
        <f t="shared" si="79"/>
        <v>0</v>
      </c>
      <c r="AX150" s="36">
        <f t="shared" si="122"/>
        <v>0</v>
      </c>
      <c r="AY150" s="36">
        <f t="shared" si="123"/>
        <v>0</v>
      </c>
      <c r="AZ150" s="36">
        <f t="shared" si="124"/>
        <v>0</v>
      </c>
      <c r="BA150" s="36">
        <f t="shared" si="125"/>
        <v>0</v>
      </c>
      <c r="BB150" s="36">
        <f t="shared" si="126"/>
        <v>0</v>
      </c>
      <c r="BC150" s="36">
        <f t="shared" si="127"/>
        <v>0</v>
      </c>
      <c r="BD150" s="36">
        <f t="shared" si="128"/>
        <v>0</v>
      </c>
      <c r="BE150" s="36">
        <f t="shared" si="129"/>
        <v>0</v>
      </c>
      <c r="BF150" s="36">
        <f t="shared" si="130"/>
        <v>0</v>
      </c>
      <c r="BG150" s="36">
        <f t="shared" si="131"/>
        <v>0</v>
      </c>
      <c r="BH150" s="36">
        <f t="shared" si="132"/>
        <v>0</v>
      </c>
      <c r="BI150" s="36">
        <f t="shared" si="133"/>
        <v>0</v>
      </c>
      <c r="BJ150" s="36">
        <f t="shared" si="134"/>
        <v>0</v>
      </c>
      <c r="BK150" s="36">
        <f t="shared" si="80"/>
        <v>0</v>
      </c>
      <c r="BL150" s="36">
        <f t="shared" si="81"/>
        <v>0</v>
      </c>
      <c r="BM150" s="36">
        <f t="shared" si="135"/>
        <v>0</v>
      </c>
      <c r="BN150" s="36">
        <f t="shared" si="136"/>
        <v>0</v>
      </c>
      <c r="BO150" s="36">
        <f t="shared" si="137"/>
        <v>0</v>
      </c>
    </row>
    <row r="151" spans="1:67" ht="18" customHeight="1" x14ac:dyDescent="0.3">
      <c r="A151" s="80" t="str" cm="1">
        <f t="array" ref="A151">IFERROR(INDEX(Schools!$E$2:$E$852,MATCH(0,IF($C$8=Schools!$C$2:$C$852,COUNTIF($A$136:A150,Schools!$E$2:$E$852),""),0)),"")</f>
        <v/>
      </c>
      <c r="B151" s="84" t="str" cm="1">
        <f t="array" ref="B151">IFERROR(INDEX(Schools!$B$2:$B$852,MATCH(1,(Schools!$E$2:$E$852=A151)*(Schools!$C$2:$C$852=$C$8),0)),"")</f>
        <v/>
      </c>
      <c r="C151" s="85"/>
      <c r="D151" s="85"/>
      <c r="E151" s="86"/>
      <c r="F151" s="80" t="str" cm="1">
        <f t="array" ref="F151">IFERROR(INDEX(Schools!$D$2:$D$852,MATCH(1,(Schools!$E$2:$E$852=A151)*(Schools!$C$2:$C$852=$C$8),0)),"")</f>
        <v/>
      </c>
      <c r="G151" s="87" t="s">
        <v>653</v>
      </c>
      <c r="H151" s="36">
        <f t="shared" si="138"/>
        <v>0</v>
      </c>
      <c r="I151" s="36">
        <f t="shared" si="82"/>
        <v>0</v>
      </c>
      <c r="J151" s="36">
        <f t="shared" si="83"/>
        <v>0</v>
      </c>
      <c r="K151" s="36">
        <f t="shared" si="84"/>
        <v>0</v>
      </c>
      <c r="L151" s="36">
        <f t="shared" si="85"/>
        <v>0</v>
      </c>
      <c r="M151" s="36">
        <f t="shared" si="86"/>
        <v>0</v>
      </c>
      <c r="N151" s="36">
        <f t="shared" si="87"/>
        <v>0</v>
      </c>
      <c r="O151" s="36">
        <f t="shared" si="88"/>
        <v>0</v>
      </c>
      <c r="P151" s="36">
        <f t="shared" si="89"/>
        <v>0</v>
      </c>
      <c r="Q151" s="36">
        <f t="shared" si="90"/>
        <v>0</v>
      </c>
      <c r="R151" s="36">
        <f t="shared" si="91"/>
        <v>0</v>
      </c>
      <c r="S151" s="36">
        <f t="shared" si="92"/>
        <v>0</v>
      </c>
      <c r="T151" s="36">
        <f t="shared" si="93"/>
        <v>0</v>
      </c>
      <c r="U151" s="36">
        <f t="shared" si="94"/>
        <v>0</v>
      </c>
      <c r="V151" s="36">
        <f t="shared" si="95"/>
        <v>0</v>
      </c>
      <c r="W151" s="36">
        <f t="shared" si="96"/>
        <v>0</v>
      </c>
      <c r="X151" s="36">
        <f t="shared" si="97"/>
        <v>0</v>
      </c>
      <c r="Y151" s="36">
        <f t="shared" si="98"/>
        <v>0</v>
      </c>
      <c r="Z151" s="36">
        <f t="shared" si="99"/>
        <v>0</v>
      </c>
      <c r="AA151" s="36">
        <f t="shared" si="100"/>
        <v>0</v>
      </c>
      <c r="AB151" s="36">
        <f t="shared" si="101"/>
        <v>0</v>
      </c>
      <c r="AC151" s="36">
        <f t="shared" si="102"/>
        <v>0</v>
      </c>
      <c r="AD151" s="36">
        <f t="shared" si="103"/>
        <v>0</v>
      </c>
      <c r="AE151" s="36">
        <f t="shared" si="104"/>
        <v>0</v>
      </c>
      <c r="AF151" s="36">
        <f t="shared" si="105"/>
        <v>0</v>
      </c>
      <c r="AG151" s="36">
        <f t="shared" si="106"/>
        <v>0</v>
      </c>
      <c r="AH151" s="36">
        <f t="shared" si="107"/>
        <v>0</v>
      </c>
      <c r="AI151" s="36">
        <f t="shared" si="108"/>
        <v>0</v>
      </c>
      <c r="AJ151" s="36">
        <f t="shared" si="109"/>
        <v>0</v>
      </c>
      <c r="AK151" s="36">
        <f t="shared" si="110"/>
        <v>0</v>
      </c>
      <c r="AL151" s="36">
        <f t="shared" si="111"/>
        <v>0</v>
      </c>
      <c r="AM151" s="36">
        <f t="shared" si="112"/>
        <v>0</v>
      </c>
      <c r="AN151" s="36">
        <f t="shared" si="113"/>
        <v>0</v>
      </c>
      <c r="AO151" s="36">
        <f t="shared" si="114"/>
        <v>0</v>
      </c>
      <c r="AP151" s="36">
        <f t="shared" si="115"/>
        <v>0</v>
      </c>
      <c r="AQ151" s="36">
        <f t="shared" si="116"/>
        <v>0</v>
      </c>
      <c r="AR151" s="36">
        <f t="shared" si="117"/>
        <v>0</v>
      </c>
      <c r="AS151" s="36">
        <f t="shared" si="118"/>
        <v>0</v>
      </c>
      <c r="AT151" s="36">
        <f t="shared" si="119"/>
        <v>0</v>
      </c>
      <c r="AU151" s="36">
        <f t="shared" si="120"/>
        <v>0</v>
      </c>
      <c r="AV151" s="36">
        <f t="shared" si="121"/>
        <v>0</v>
      </c>
      <c r="AW151" s="36">
        <f t="shared" si="79"/>
        <v>0</v>
      </c>
      <c r="AX151" s="36">
        <f t="shared" si="122"/>
        <v>0</v>
      </c>
      <c r="AY151" s="36">
        <f t="shared" si="123"/>
        <v>0</v>
      </c>
      <c r="AZ151" s="36">
        <f t="shared" si="124"/>
        <v>0</v>
      </c>
      <c r="BA151" s="36">
        <f t="shared" si="125"/>
        <v>0</v>
      </c>
      <c r="BB151" s="36">
        <f t="shared" si="126"/>
        <v>0</v>
      </c>
      <c r="BC151" s="36">
        <f t="shared" si="127"/>
        <v>0</v>
      </c>
      <c r="BD151" s="36">
        <f t="shared" si="128"/>
        <v>0</v>
      </c>
      <c r="BE151" s="36">
        <f t="shared" si="129"/>
        <v>0</v>
      </c>
      <c r="BF151" s="36">
        <f t="shared" si="130"/>
        <v>0</v>
      </c>
      <c r="BG151" s="36">
        <f t="shared" si="131"/>
        <v>0</v>
      </c>
      <c r="BH151" s="36">
        <f t="shared" si="132"/>
        <v>0</v>
      </c>
      <c r="BI151" s="36">
        <f t="shared" si="133"/>
        <v>0</v>
      </c>
      <c r="BJ151" s="36">
        <f t="shared" si="134"/>
        <v>0</v>
      </c>
      <c r="BK151" s="36">
        <f t="shared" si="80"/>
        <v>0</v>
      </c>
      <c r="BL151" s="36">
        <f t="shared" si="81"/>
        <v>0</v>
      </c>
      <c r="BM151" s="36">
        <f t="shared" si="135"/>
        <v>0</v>
      </c>
      <c r="BN151" s="36">
        <f t="shared" si="136"/>
        <v>0</v>
      </c>
      <c r="BO151" s="36">
        <f t="shared" si="137"/>
        <v>0</v>
      </c>
    </row>
    <row r="152" spans="1:67" ht="18" customHeight="1" x14ac:dyDescent="0.3">
      <c r="A152" s="80" t="str" cm="1">
        <f t="array" ref="A152">IFERROR(INDEX(Schools!$E$2:$E$852,MATCH(0,IF($C$8=Schools!$C$2:$C$852,COUNTIF($A$136:A151,Schools!$E$2:$E$852),""),0)),"")</f>
        <v/>
      </c>
      <c r="B152" s="84" t="str" cm="1">
        <f t="array" ref="B152">IFERROR(INDEX(Schools!$B$2:$B$852,MATCH(1,(Schools!$E$2:$E$852=A152)*(Schools!$C$2:$C$852=$C$8),0)),"")</f>
        <v/>
      </c>
      <c r="C152" s="85"/>
      <c r="D152" s="85"/>
      <c r="E152" s="86"/>
      <c r="F152" s="80" t="str" cm="1">
        <f t="array" ref="F152">IFERROR(INDEX(Schools!$D$2:$D$852,MATCH(1,(Schools!$E$2:$E$852=A152)*(Schools!$C$2:$C$852=$C$8),0)),"")</f>
        <v/>
      </c>
      <c r="G152" s="87" t="s">
        <v>653</v>
      </c>
      <c r="H152" s="36">
        <f t="shared" si="138"/>
        <v>0</v>
      </c>
      <c r="I152" s="36">
        <f t="shared" si="82"/>
        <v>0</v>
      </c>
      <c r="J152" s="36">
        <f t="shared" si="83"/>
        <v>0</v>
      </c>
      <c r="K152" s="36">
        <f t="shared" si="84"/>
        <v>0</v>
      </c>
      <c r="L152" s="36">
        <f t="shared" si="85"/>
        <v>0</v>
      </c>
      <c r="M152" s="36">
        <f t="shared" si="86"/>
        <v>0</v>
      </c>
      <c r="N152" s="36">
        <f t="shared" si="87"/>
        <v>0</v>
      </c>
      <c r="O152" s="36">
        <f t="shared" si="88"/>
        <v>0</v>
      </c>
      <c r="P152" s="36">
        <f t="shared" si="89"/>
        <v>0</v>
      </c>
      <c r="Q152" s="36">
        <f t="shared" si="90"/>
        <v>0</v>
      </c>
      <c r="R152" s="36">
        <f t="shared" si="91"/>
        <v>0</v>
      </c>
      <c r="S152" s="36">
        <f t="shared" si="92"/>
        <v>0</v>
      </c>
      <c r="T152" s="36">
        <f t="shared" si="93"/>
        <v>0</v>
      </c>
      <c r="U152" s="36">
        <f t="shared" si="94"/>
        <v>0</v>
      </c>
      <c r="V152" s="36">
        <f t="shared" si="95"/>
        <v>0</v>
      </c>
      <c r="W152" s="36">
        <f t="shared" si="96"/>
        <v>0</v>
      </c>
      <c r="X152" s="36">
        <f t="shared" si="97"/>
        <v>0</v>
      </c>
      <c r="Y152" s="36">
        <f t="shared" si="98"/>
        <v>0</v>
      </c>
      <c r="Z152" s="36">
        <f t="shared" si="99"/>
        <v>0</v>
      </c>
      <c r="AA152" s="36">
        <f t="shared" si="100"/>
        <v>0</v>
      </c>
      <c r="AB152" s="36">
        <f t="shared" si="101"/>
        <v>0</v>
      </c>
      <c r="AC152" s="36">
        <f t="shared" si="102"/>
        <v>0</v>
      </c>
      <c r="AD152" s="36">
        <f t="shared" si="103"/>
        <v>0</v>
      </c>
      <c r="AE152" s="36">
        <f t="shared" si="104"/>
        <v>0</v>
      </c>
      <c r="AF152" s="36">
        <f t="shared" si="105"/>
        <v>0</v>
      </c>
      <c r="AG152" s="36">
        <f t="shared" si="106"/>
        <v>0</v>
      </c>
      <c r="AH152" s="36">
        <f t="shared" si="107"/>
        <v>0</v>
      </c>
      <c r="AI152" s="36">
        <f t="shared" si="108"/>
        <v>0</v>
      </c>
      <c r="AJ152" s="36">
        <f t="shared" si="109"/>
        <v>0</v>
      </c>
      <c r="AK152" s="36">
        <f t="shared" si="110"/>
        <v>0</v>
      </c>
      <c r="AL152" s="36">
        <f t="shared" si="111"/>
        <v>0</v>
      </c>
      <c r="AM152" s="36">
        <f t="shared" si="112"/>
        <v>0</v>
      </c>
      <c r="AN152" s="36">
        <f t="shared" si="113"/>
        <v>0</v>
      </c>
      <c r="AO152" s="36">
        <f t="shared" si="114"/>
        <v>0</v>
      </c>
      <c r="AP152" s="36">
        <f t="shared" si="115"/>
        <v>0</v>
      </c>
      <c r="AQ152" s="36">
        <f t="shared" si="116"/>
        <v>0</v>
      </c>
      <c r="AR152" s="36">
        <f t="shared" si="117"/>
        <v>0</v>
      </c>
      <c r="AS152" s="36">
        <f t="shared" si="118"/>
        <v>0</v>
      </c>
      <c r="AT152" s="36">
        <f t="shared" si="119"/>
        <v>0</v>
      </c>
      <c r="AU152" s="36">
        <f t="shared" si="120"/>
        <v>0</v>
      </c>
      <c r="AV152" s="36">
        <f t="shared" si="121"/>
        <v>0</v>
      </c>
      <c r="AW152" s="36">
        <f t="shared" si="79"/>
        <v>0</v>
      </c>
      <c r="AX152" s="36">
        <f t="shared" si="122"/>
        <v>0</v>
      </c>
      <c r="AY152" s="36">
        <f t="shared" si="123"/>
        <v>0</v>
      </c>
      <c r="AZ152" s="36">
        <f t="shared" si="124"/>
        <v>0</v>
      </c>
      <c r="BA152" s="36">
        <f t="shared" si="125"/>
        <v>0</v>
      </c>
      <c r="BB152" s="36">
        <f t="shared" si="126"/>
        <v>0</v>
      </c>
      <c r="BC152" s="36">
        <f t="shared" si="127"/>
        <v>0</v>
      </c>
      <c r="BD152" s="36">
        <f t="shared" si="128"/>
        <v>0</v>
      </c>
      <c r="BE152" s="36">
        <f t="shared" si="129"/>
        <v>0</v>
      </c>
      <c r="BF152" s="36">
        <f t="shared" si="130"/>
        <v>0</v>
      </c>
      <c r="BG152" s="36">
        <f t="shared" si="131"/>
        <v>0</v>
      </c>
      <c r="BH152" s="36">
        <f t="shared" si="132"/>
        <v>0</v>
      </c>
      <c r="BI152" s="36">
        <f t="shared" si="133"/>
        <v>0</v>
      </c>
      <c r="BJ152" s="36">
        <f t="shared" si="134"/>
        <v>0</v>
      </c>
      <c r="BK152" s="36">
        <f t="shared" si="80"/>
        <v>0</v>
      </c>
      <c r="BL152" s="36">
        <f t="shared" si="81"/>
        <v>0</v>
      </c>
      <c r="BM152" s="36">
        <f t="shared" si="135"/>
        <v>0</v>
      </c>
      <c r="BN152" s="36">
        <f t="shared" si="136"/>
        <v>0</v>
      </c>
      <c r="BO152" s="36">
        <f t="shared" si="137"/>
        <v>0</v>
      </c>
    </row>
    <row r="153" spans="1:67" ht="18" customHeight="1" x14ac:dyDescent="0.3">
      <c r="A153" s="80" t="str" cm="1">
        <f t="array" ref="A153">IFERROR(INDEX(Schools!$E$2:$E$852,MATCH(0,IF($C$8=Schools!$C$2:$C$852,COUNTIF($A$136:A152,Schools!$E$2:$E$852),""),0)),"")</f>
        <v/>
      </c>
      <c r="B153" s="84" t="str" cm="1">
        <f t="array" ref="B153">IFERROR(INDEX(Schools!$B$2:$B$852,MATCH(1,(Schools!$E$2:$E$852=A153)*(Schools!$C$2:$C$852=$C$8),0)),"")</f>
        <v/>
      </c>
      <c r="C153" s="85"/>
      <c r="D153" s="85"/>
      <c r="E153" s="86"/>
      <c r="F153" s="80" t="str" cm="1">
        <f t="array" ref="F153">IFERROR(INDEX(Schools!$D$2:$D$852,MATCH(1,(Schools!$E$2:$E$852=A153)*(Schools!$C$2:$C$852=$C$8),0)),"")</f>
        <v/>
      </c>
      <c r="G153" s="87" t="s">
        <v>653</v>
      </c>
      <c r="H153" s="36">
        <f t="shared" si="138"/>
        <v>0</v>
      </c>
      <c r="I153" s="36">
        <f t="shared" si="82"/>
        <v>0</v>
      </c>
      <c r="J153" s="36">
        <f t="shared" si="83"/>
        <v>0</v>
      </c>
      <c r="K153" s="36">
        <f t="shared" si="84"/>
        <v>0</v>
      </c>
      <c r="L153" s="36">
        <f t="shared" si="85"/>
        <v>0</v>
      </c>
      <c r="M153" s="36">
        <f t="shared" si="86"/>
        <v>0</v>
      </c>
      <c r="N153" s="36">
        <f t="shared" si="87"/>
        <v>0</v>
      </c>
      <c r="O153" s="36">
        <f t="shared" si="88"/>
        <v>0</v>
      </c>
      <c r="P153" s="36">
        <f t="shared" si="89"/>
        <v>0</v>
      </c>
      <c r="Q153" s="36">
        <f t="shared" si="90"/>
        <v>0</v>
      </c>
      <c r="R153" s="36">
        <f t="shared" si="91"/>
        <v>0</v>
      </c>
      <c r="S153" s="36">
        <f t="shared" si="92"/>
        <v>0</v>
      </c>
      <c r="T153" s="36">
        <f t="shared" si="93"/>
        <v>0</v>
      </c>
      <c r="U153" s="36">
        <f t="shared" si="94"/>
        <v>0</v>
      </c>
      <c r="V153" s="36">
        <f t="shared" si="95"/>
        <v>0</v>
      </c>
      <c r="W153" s="36">
        <f t="shared" si="96"/>
        <v>0</v>
      </c>
      <c r="X153" s="36">
        <f t="shared" si="97"/>
        <v>0</v>
      </c>
      <c r="Y153" s="36">
        <f t="shared" si="98"/>
        <v>0</v>
      </c>
      <c r="Z153" s="36">
        <f t="shared" si="99"/>
        <v>0</v>
      </c>
      <c r="AA153" s="36">
        <f t="shared" si="100"/>
        <v>0</v>
      </c>
      <c r="AB153" s="36">
        <f t="shared" si="101"/>
        <v>0</v>
      </c>
      <c r="AC153" s="36">
        <f t="shared" si="102"/>
        <v>0</v>
      </c>
      <c r="AD153" s="36">
        <f t="shared" si="103"/>
        <v>0</v>
      </c>
      <c r="AE153" s="36">
        <f t="shared" si="104"/>
        <v>0</v>
      </c>
      <c r="AF153" s="36">
        <f t="shared" si="105"/>
        <v>0</v>
      </c>
      <c r="AG153" s="36">
        <f t="shared" si="106"/>
        <v>0</v>
      </c>
      <c r="AH153" s="36">
        <f t="shared" si="107"/>
        <v>0</v>
      </c>
      <c r="AI153" s="36">
        <f t="shared" si="108"/>
        <v>0</v>
      </c>
      <c r="AJ153" s="36">
        <f t="shared" si="109"/>
        <v>0</v>
      </c>
      <c r="AK153" s="36">
        <f t="shared" si="110"/>
        <v>0</v>
      </c>
      <c r="AL153" s="36">
        <f t="shared" si="111"/>
        <v>0</v>
      </c>
      <c r="AM153" s="36">
        <f t="shared" si="112"/>
        <v>0</v>
      </c>
      <c r="AN153" s="36">
        <f t="shared" si="113"/>
        <v>0</v>
      </c>
      <c r="AO153" s="36">
        <f t="shared" si="114"/>
        <v>0</v>
      </c>
      <c r="AP153" s="36">
        <f t="shared" si="115"/>
        <v>0</v>
      </c>
      <c r="AQ153" s="36">
        <f t="shared" si="116"/>
        <v>0</v>
      </c>
      <c r="AR153" s="36">
        <f t="shared" si="117"/>
        <v>0</v>
      </c>
      <c r="AS153" s="36">
        <f t="shared" si="118"/>
        <v>0</v>
      </c>
      <c r="AT153" s="36">
        <f t="shared" si="119"/>
        <v>0</v>
      </c>
      <c r="AU153" s="36">
        <f t="shared" si="120"/>
        <v>0</v>
      </c>
      <c r="AV153" s="36">
        <f t="shared" si="121"/>
        <v>0</v>
      </c>
      <c r="AW153" s="36">
        <f t="shared" si="79"/>
        <v>0</v>
      </c>
      <c r="AX153" s="36">
        <f t="shared" si="122"/>
        <v>0</v>
      </c>
      <c r="AY153" s="36">
        <f t="shared" si="123"/>
        <v>0</v>
      </c>
      <c r="AZ153" s="36">
        <f t="shared" si="124"/>
        <v>0</v>
      </c>
      <c r="BA153" s="36">
        <f t="shared" si="125"/>
        <v>0</v>
      </c>
      <c r="BB153" s="36">
        <f t="shared" si="126"/>
        <v>0</v>
      </c>
      <c r="BC153" s="36">
        <f t="shared" si="127"/>
        <v>0</v>
      </c>
      <c r="BD153" s="36">
        <f t="shared" si="128"/>
        <v>0</v>
      </c>
      <c r="BE153" s="36">
        <f t="shared" si="129"/>
        <v>0</v>
      </c>
      <c r="BF153" s="36">
        <f t="shared" si="130"/>
        <v>0</v>
      </c>
      <c r="BG153" s="36">
        <f t="shared" si="131"/>
        <v>0</v>
      </c>
      <c r="BH153" s="36">
        <f t="shared" si="132"/>
        <v>0</v>
      </c>
      <c r="BI153" s="36">
        <f t="shared" si="133"/>
        <v>0</v>
      </c>
      <c r="BJ153" s="36">
        <f t="shared" si="134"/>
        <v>0</v>
      </c>
      <c r="BK153" s="36">
        <f t="shared" si="80"/>
        <v>0</v>
      </c>
      <c r="BL153" s="36">
        <f t="shared" si="81"/>
        <v>0</v>
      </c>
      <c r="BM153" s="36">
        <f t="shared" si="135"/>
        <v>0</v>
      </c>
      <c r="BN153" s="36">
        <f t="shared" si="136"/>
        <v>0</v>
      </c>
      <c r="BO153" s="36">
        <f t="shared" si="137"/>
        <v>0</v>
      </c>
    </row>
    <row r="154" spans="1:67" ht="18" customHeight="1" x14ac:dyDescent="0.3">
      <c r="A154" s="80" t="str" cm="1">
        <f t="array" ref="A154">IFERROR(INDEX(Schools!$E$2:$E$852,MATCH(0,IF($C$8=Schools!$C$2:$C$852,COUNTIF($A$136:A153,Schools!$E$2:$E$852),""),0)),"")</f>
        <v/>
      </c>
      <c r="B154" s="84" t="str" cm="1">
        <f t="array" ref="B154">IFERROR(INDEX(Schools!$B$2:$B$852,MATCH(1,(Schools!$E$2:$E$852=A154)*(Schools!$C$2:$C$852=$C$8),0)),"")</f>
        <v/>
      </c>
      <c r="C154" s="85"/>
      <c r="D154" s="85"/>
      <c r="E154" s="86"/>
      <c r="F154" s="80" t="str" cm="1">
        <f t="array" ref="F154">IFERROR(INDEX(Schools!$D$2:$D$852,MATCH(1,(Schools!$E$2:$E$852=A154)*(Schools!$C$2:$C$852=$C$8),0)),"")</f>
        <v/>
      </c>
      <c r="G154" s="87" t="s">
        <v>653</v>
      </c>
      <c r="H154" s="36">
        <f t="shared" si="138"/>
        <v>0</v>
      </c>
      <c r="I154" s="36">
        <f t="shared" si="82"/>
        <v>0</v>
      </c>
      <c r="J154" s="36">
        <f t="shared" si="83"/>
        <v>0</v>
      </c>
      <c r="K154" s="36">
        <f t="shared" si="84"/>
        <v>0</v>
      </c>
      <c r="L154" s="36">
        <f t="shared" si="85"/>
        <v>0</v>
      </c>
      <c r="M154" s="36">
        <f t="shared" si="86"/>
        <v>0</v>
      </c>
      <c r="N154" s="36">
        <f t="shared" si="87"/>
        <v>0</v>
      </c>
      <c r="O154" s="36">
        <f t="shared" si="88"/>
        <v>0</v>
      </c>
      <c r="P154" s="36">
        <f t="shared" si="89"/>
        <v>0</v>
      </c>
      <c r="Q154" s="36">
        <f t="shared" si="90"/>
        <v>0</v>
      </c>
      <c r="R154" s="36">
        <f t="shared" si="91"/>
        <v>0</v>
      </c>
      <c r="S154" s="36">
        <f t="shared" si="92"/>
        <v>0</v>
      </c>
      <c r="T154" s="36">
        <f t="shared" si="93"/>
        <v>0</v>
      </c>
      <c r="U154" s="36">
        <f t="shared" si="94"/>
        <v>0</v>
      </c>
      <c r="V154" s="36">
        <f t="shared" si="95"/>
        <v>0</v>
      </c>
      <c r="W154" s="36">
        <f t="shared" si="96"/>
        <v>0</v>
      </c>
      <c r="X154" s="36">
        <f t="shared" si="97"/>
        <v>0</v>
      </c>
      <c r="Y154" s="36">
        <f t="shared" si="98"/>
        <v>0</v>
      </c>
      <c r="Z154" s="36">
        <f t="shared" si="99"/>
        <v>0</v>
      </c>
      <c r="AA154" s="36">
        <f t="shared" si="100"/>
        <v>0</v>
      </c>
      <c r="AB154" s="36">
        <f t="shared" si="101"/>
        <v>0</v>
      </c>
      <c r="AC154" s="36">
        <f t="shared" si="102"/>
        <v>0</v>
      </c>
      <c r="AD154" s="36">
        <f t="shared" si="103"/>
        <v>0</v>
      </c>
      <c r="AE154" s="36">
        <f t="shared" si="104"/>
        <v>0</v>
      </c>
      <c r="AF154" s="36">
        <f t="shared" si="105"/>
        <v>0</v>
      </c>
      <c r="AG154" s="36">
        <f t="shared" si="106"/>
        <v>0</v>
      </c>
      <c r="AH154" s="36">
        <f t="shared" si="107"/>
        <v>0</v>
      </c>
      <c r="AI154" s="36">
        <f t="shared" si="108"/>
        <v>0</v>
      </c>
      <c r="AJ154" s="36">
        <f t="shared" si="109"/>
        <v>0</v>
      </c>
      <c r="AK154" s="36">
        <f t="shared" si="110"/>
        <v>0</v>
      </c>
      <c r="AL154" s="36">
        <f t="shared" si="111"/>
        <v>0</v>
      </c>
      <c r="AM154" s="36">
        <f t="shared" si="112"/>
        <v>0</v>
      </c>
      <c r="AN154" s="36">
        <f t="shared" si="113"/>
        <v>0</v>
      </c>
      <c r="AO154" s="36">
        <f t="shared" si="114"/>
        <v>0</v>
      </c>
      <c r="AP154" s="36">
        <f t="shared" si="115"/>
        <v>0</v>
      </c>
      <c r="AQ154" s="36">
        <f t="shared" si="116"/>
        <v>0</v>
      </c>
      <c r="AR154" s="36">
        <f t="shared" si="117"/>
        <v>0</v>
      </c>
      <c r="AS154" s="36">
        <f t="shared" si="118"/>
        <v>0</v>
      </c>
      <c r="AT154" s="36">
        <f t="shared" si="119"/>
        <v>0</v>
      </c>
      <c r="AU154" s="36">
        <f t="shared" si="120"/>
        <v>0</v>
      </c>
      <c r="AV154" s="36">
        <f t="shared" si="121"/>
        <v>0</v>
      </c>
      <c r="AW154" s="36">
        <f t="shared" si="79"/>
        <v>0</v>
      </c>
      <c r="AX154" s="36">
        <f t="shared" si="122"/>
        <v>0</v>
      </c>
      <c r="AY154" s="36">
        <f t="shared" si="123"/>
        <v>0</v>
      </c>
      <c r="AZ154" s="36">
        <f t="shared" si="124"/>
        <v>0</v>
      </c>
      <c r="BA154" s="36">
        <f t="shared" si="125"/>
        <v>0</v>
      </c>
      <c r="BB154" s="36">
        <f t="shared" si="126"/>
        <v>0</v>
      </c>
      <c r="BC154" s="36">
        <f t="shared" si="127"/>
        <v>0</v>
      </c>
      <c r="BD154" s="36">
        <f t="shared" si="128"/>
        <v>0</v>
      </c>
      <c r="BE154" s="36">
        <f t="shared" si="129"/>
        <v>0</v>
      </c>
      <c r="BF154" s="36">
        <f t="shared" si="130"/>
        <v>0</v>
      </c>
      <c r="BG154" s="36">
        <f t="shared" si="131"/>
        <v>0</v>
      </c>
      <c r="BH154" s="36">
        <f t="shared" si="132"/>
        <v>0</v>
      </c>
      <c r="BI154" s="36">
        <f t="shared" si="133"/>
        <v>0</v>
      </c>
      <c r="BJ154" s="36">
        <f t="shared" si="134"/>
        <v>0</v>
      </c>
      <c r="BK154" s="36">
        <f t="shared" si="80"/>
        <v>0</v>
      </c>
      <c r="BL154" s="36">
        <f t="shared" si="81"/>
        <v>0</v>
      </c>
      <c r="BM154" s="36">
        <f t="shared" si="135"/>
        <v>0</v>
      </c>
      <c r="BN154" s="36">
        <f t="shared" si="136"/>
        <v>0</v>
      </c>
      <c r="BO154" s="36">
        <f t="shared" si="137"/>
        <v>0</v>
      </c>
    </row>
    <row r="155" spans="1:67" ht="18" customHeight="1" x14ac:dyDescent="0.3">
      <c r="A155" s="80" t="str" cm="1">
        <f t="array" ref="A155">IFERROR(INDEX(Schools!$E$2:$E$852,MATCH(0,IF($C$8=Schools!$C$2:$C$852,COUNTIF($A$136:A154,Schools!$E$2:$E$852),""),0)),"")</f>
        <v/>
      </c>
      <c r="B155" s="84" t="str" cm="1">
        <f t="array" ref="B155">IFERROR(INDEX(Schools!$B$2:$B$852,MATCH(1,(Schools!$E$2:$E$852=A155)*(Schools!$C$2:$C$852=$C$8),0)),"")</f>
        <v/>
      </c>
      <c r="C155" s="85"/>
      <c r="D155" s="85"/>
      <c r="E155" s="86"/>
      <c r="F155" s="80" t="str" cm="1">
        <f t="array" ref="F155">IFERROR(INDEX(Schools!$D$2:$D$852,MATCH(1,(Schools!$E$2:$E$852=A155)*(Schools!$C$2:$C$852=$C$8),0)),"")</f>
        <v/>
      </c>
      <c r="G155" s="87" t="s">
        <v>653</v>
      </c>
      <c r="H155" s="36">
        <f t="shared" si="138"/>
        <v>0</v>
      </c>
      <c r="I155" s="36">
        <f t="shared" si="82"/>
        <v>0</v>
      </c>
      <c r="J155" s="36">
        <f t="shared" si="83"/>
        <v>0</v>
      </c>
      <c r="K155" s="36">
        <f t="shared" si="84"/>
        <v>0</v>
      </c>
      <c r="L155" s="36">
        <f t="shared" si="85"/>
        <v>0</v>
      </c>
      <c r="M155" s="36">
        <f t="shared" si="86"/>
        <v>0</v>
      </c>
      <c r="N155" s="36">
        <f t="shared" si="87"/>
        <v>0</v>
      </c>
      <c r="O155" s="36">
        <f t="shared" si="88"/>
        <v>0</v>
      </c>
      <c r="P155" s="36">
        <f t="shared" si="89"/>
        <v>0</v>
      </c>
      <c r="Q155" s="36">
        <f t="shared" si="90"/>
        <v>0</v>
      </c>
      <c r="R155" s="36">
        <f t="shared" si="91"/>
        <v>0</v>
      </c>
      <c r="S155" s="36">
        <f t="shared" si="92"/>
        <v>0</v>
      </c>
      <c r="T155" s="36">
        <f t="shared" si="93"/>
        <v>0</v>
      </c>
      <c r="U155" s="36">
        <f t="shared" si="94"/>
        <v>0</v>
      </c>
      <c r="V155" s="36">
        <f t="shared" si="95"/>
        <v>0</v>
      </c>
      <c r="W155" s="36">
        <f t="shared" si="96"/>
        <v>0</v>
      </c>
      <c r="X155" s="36">
        <f t="shared" si="97"/>
        <v>0</v>
      </c>
      <c r="Y155" s="36">
        <f t="shared" si="98"/>
        <v>0</v>
      </c>
      <c r="Z155" s="36">
        <f t="shared" si="99"/>
        <v>0</v>
      </c>
      <c r="AA155" s="36">
        <f t="shared" si="100"/>
        <v>0</v>
      </c>
      <c r="AB155" s="36">
        <f t="shared" si="101"/>
        <v>0</v>
      </c>
      <c r="AC155" s="36">
        <f t="shared" si="102"/>
        <v>0</v>
      </c>
      <c r="AD155" s="36">
        <f t="shared" si="103"/>
        <v>0</v>
      </c>
      <c r="AE155" s="36">
        <f t="shared" si="104"/>
        <v>0</v>
      </c>
      <c r="AF155" s="36">
        <f t="shared" si="105"/>
        <v>0</v>
      </c>
      <c r="AG155" s="36">
        <f t="shared" si="106"/>
        <v>0</v>
      </c>
      <c r="AH155" s="36">
        <f t="shared" si="107"/>
        <v>0</v>
      </c>
      <c r="AI155" s="36">
        <f t="shared" si="108"/>
        <v>0</v>
      </c>
      <c r="AJ155" s="36">
        <f t="shared" si="109"/>
        <v>0</v>
      </c>
      <c r="AK155" s="36">
        <f t="shared" si="110"/>
        <v>0</v>
      </c>
      <c r="AL155" s="36">
        <f t="shared" si="111"/>
        <v>0</v>
      </c>
      <c r="AM155" s="36">
        <f t="shared" si="112"/>
        <v>0</v>
      </c>
      <c r="AN155" s="36">
        <f t="shared" si="113"/>
        <v>0</v>
      </c>
      <c r="AO155" s="36">
        <f t="shared" si="114"/>
        <v>0</v>
      </c>
      <c r="AP155" s="36">
        <f t="shared" si="115"/>
        <v>0</v>
      </c>
      <c r="AQ155" s="36">
        <f t="shared" si="116"/>
        <v>0</v>
      </c>
      <c r="AR155" s="36">
        <f t="shared" si="117"/>
        <v>0</v>
      </c>
      <c r="AS155" s="36">
        <f t="shared" si="118"/>
        <v>0</v>
      </c>
      <c r="AT155" s="36">
        <f t="shared" si="119"/>
        <v>0</v>
      </c>
      <c r="AU155" s="36">
        <f t="shared" si="120"/>
        <v>0</v>
      </c>
      <c r="AV155" s="36">
        <f t="shared" si="121"/>
        <v>0</v>
      </c>
      <c r="AW155" s="36">
        <f t="shared" si="79"/>
        <v>0</v>
      </c>
      <c r="AX155" s="36">
        <f t="shared" si="122"/>
        <v>0</v>
      </c>
      <c r="AY155" s="36">
        <f t="shared" si="123"/>
        <v>0</v>
      </c>
      <c r="AZ155" s="36">
        <f t="shared" si="124"/>
        <v>0</v>
      </c>
      <c r="BA155" s="36">
        <f t="shared" si="125"/>
        <v>0</v>
      </c>
      <c r="BB155" s="36">
        <f t="shared" si="126"/>
        <v>0</v>
      </c>
      <c r="BC155" s="36">
        <f t="shared" si="127"/>
        <v>0</v>
      </c>
      <c r="BD155" s="36">
        <f t="shared" si="128"/>
        <v>0</v>
      </c>
      <c r="BE155" s="36">
        <f t="shared" si="129"/>
        <v>0</v>
      </c>
      <c r="BF155" s="36">
        <f t="shared" si="130"/>
        <v>0</v>
      </c>
      <c r="BG155" s="36">
        <f t="shared" si="131"/>
        <v>0</v>
      </c>
      <c r="BH155" s="36">
        <f t="shared" si="132"/>
        <v>0</v>
      </c>
      <c r="BI155" s="36">
        <f t="shared" si="133"/>
        <v>0</v>
      </c>
      <c r="BJ155" s="36">
        <f t="shared" si="134"/>
        <v>0</v>
      </c>
      <c r="BK155" s="36">
        <f t="shared" si="80"/>
        <v>0</v>
      </c>
      <c r="BL155" s="36">
        <f t="shared" si="81"/>
        <v>0</v>
      </c>
      <c r="BM155" s="36">
        <f t="shared" si="135"/>
        <v>0</v>
      </c>
      <c r="BN155" s="36">
        <f t="shared" si="136"/>
        <v>0</v>
      </c>
      <c r="BO155" s="36">
        <f t="shared" si="137"/>
        <v>0</v>
      </c>
    </row>
    <row r="156" spans="1:67" ht="18" customHeight="1" x14ac:dyDescent="0.3">
      <c r="A156" s="80" t="str" cm="1">
        <f t="array" ref="A156">IFERROR(INDEX(Schools!$E$2:$E$852,MATCH(0,IF($C$8=Schools!$C$2:$C$852,COUNTIF($A$136:A155,Schools!$E$2:$E$852),""),0)),"")</f>
        <v/>
      </c>
      <c r="B156" s="84" t="str" cm="1">
        <f t="array" ref="B156">IFERROR(INDEX(Schools!$B$2:$B$852,MATCH(1,(Schools!$E$2:$E$852=A156)*(Schools!$C$2:$C$852=$C$8),0)),"")</f>
        <v/>
      </c>
      <c r="C156" s="85"/>
      <c r="D156" s="85"/>
      <c r="E156" s="86"/>
      <c r="F156" s="80" t="str" cm="1">
        <f t="array" ref="F156">IFERROR(INDEX(Schools!$D$2:$D$852,MATCH(1,(Schools!$E$2:$E$852=A156)*(Schools!$C$2:$C$852=$C$8),0)),"")</f>
        <v/>
      </c>
      <c r="G156" s="87" t="s">
        <v>653</v>
      </c>
      <c r="H156" s="36">
        <f t="shared" si="138"/>
        <v>0</v>
      </c>
      <c r="I156" s="36">
        <f t="shared" si="82"/>
        <v>0</v>
      </c>
      <c r="J156" s="36">
        <f t="shared" si="83"/>
        <v>0</v>
      </c>
      <c r="K156" s="36">
        <f t="shared" si="84"/>
        <v>0</v>
      </c>
      <c r="L156" s="36">
        <f t="shared" si="85"/>
        <v>0</v>
      </c>
      <c r="M156" s="36">
        <f t="shared" si="86"/>
        <v>0</v>
      </c>
      <c r="N156" s="36">
        <f t="shared" si="87"/>
        <v>0</v>
      </c>
      <c r="O156" s="36">
        <f t="shared" si="88"/>
        <v>0</v>
      </c>
      <c r="P156" s="36">
        <f t="shared" si="89"/>
        <v>0</v>
      </c>
      <c r="Q156" s="36">
        <f t="shared" si="90"/>
        <v>0</v>
      </c>
      <c r="R156" s="36">
        <f t="shared" si="91"/>
        <v>0</v>
      </c>
      <c r="S156" s="36">
        <f t="shared" si="92"/>
        <v>0</v>
      </c>
      <c r="T156" s="36">
        <f t="shared" si="93"/>
        <v>0</v>
      </c>
      <c r="U156" s="36">
        <f t="shared" si="94"/>
        <v>0</v>
      </c>
      <c r="V156" s="36">
        <f t="shared" si="95"/>
        <v>0</v>
      </c>
      <c r="W156" s="36">
        <f t="shared" si="96"/>
        <v>0</v>
      </c>
      <c r="X156" s="36">
        <f t="shared" si="97"/>
        <v>0</v>
      </c>
      <c r="Y156" s="36">
        <f t="shared" si="98"/>
        <v>0</v>
      </c>
      <c r="Z156" s="36">
        <f t="shared" si="99"/>
        <v>0</v>
      </c>
      <c r="AA156" s="36">
        <f t="shared" si="100"/>
        <v>0</v>
      </c>
      <c r="AB156" s="36">
        <f t="shared" si="101"/>
        <v>0</v>
      </c>
      <c r="AC156" s="36">
        <f t="shared" si="102"/>
        <v>0</v>
      </c>
      <c r="AD156" s="36">
        <f t="shared" si="103"/>
        <v>0</v>
      </c>
      <c r="AE156" s="36">
        <f t="shared" si="104"/>
        <v>0</v>
      </c>
      <c r="AF156" s="36">
        <f t="shared" si="105"/>
        <v>0</v>
      </c>
      <c r="AG156" s="36">
        <f t="shared" si="106"/>
        <v>0</v>
      </c>
      <c r="AH156" s="36">
        <f t="shared" si="107"/>
        <v>0</v>
      </c>
      <c r="AI156" s="36">
        <f t="shared" si="108"/>
        <v>0</v>
      </c>
      <c r="AJ156" s="36">
        <f t="shared" si="109"/>
        <v>0</v>
      </c>
      <c r="AK156" s="36">
        <f t="shared" si="110"/>
        <v>0</v>
      </c>
      <c r="AL156" s="36">
        <f t="shared" si="111"/>
        <v>0</v>
      </c>
      <c r="AM156" s="36">
        <f t="shared" si="112"/>
        <v>0</v>
      </c>
      <c r="AN156" s="36">
        <f t="shared" si="113"/>
        <v>0</v>
      </c>
      <c r="AO156" s="36">
        <f t="shared" si="114"/>
        <v>0</v>
      </c>
      <c r="AP156" s="36">
        <f t="shared" si="115"/>
        <v>0</v>
      </c>
      <c r="AQ156" s="36">
        <f t="shared" si="116"/>
        <v>0</v>
      </c>
      <c r="AR156" s="36">
        <f t="shared" si="117"/>
        <v>0</v>
      </c>
      <c r="AS156" s="36">
        <f t="shared" si="118"/>
        <v>0</v>
      </c>
      <c r="AT156" s="36">
        <f t="shared" si="119"/>
        <v>0</v>
      </c>
      <c r="AU156" s="36">
        <f t="shared" si="120"/>
        <v>0</v>
      </c>
      <c r="AV156" s="36">
        <f t="shared" si="121"/>
        <v>0</v>
      </c>
      <c r="AW156" s="36">
        <f t="shared" si="79"/>
        <v>0</v>
      </c>
      <c r="AX156" s="36">
        <f t="shared" si="122"/>
        <v>0</v>
      </c>
      <c r="AY156" s="36">
        <f t="shared" si="123"/>
        <v>0</v>
      </c>
      <c r="AZ156" s="36">
        <f t="shared" si="124"/>
        <v>0</v>
      </c>
      <c r="BA156" s="36">
        <f t="shared" si="125"/>
        <v>0</v>
      </c>
      <c r="BB156" s="36">
        <f t="shared" si="126"/>
        <v>0</v>
      </c>
      <c r="BC156" s="36">
        <f t="shared" si="127"/>
        <v>0</v>
      </c>
      <c r="BD156" s="36">
        <f t="shared" si="128"/>
        <v>0</v>
      </c>
      <c r="BE156" s="36">
        <f t="shared" si="129"/>
        <v>0</v>
      </c>
      <c r="BF156" s="36">
        <f t="shared" si="130"/>
        <v>0</v>
      </c>
      <c r="BG156" s="36">
        <f t="shared" si="131"/>
        <v>0</v>
      </c>
      <c r="BH156" s="36">
        <f t="shared" si="132"/>
        <v>0</v>
      </c>
      <c r="BI156" s="36">
        <f t="shared" si="133"/>
        <v>0</v>
      </c>
      <c r="BJ156" s="36">
        <f t="shared" si="134"/>
        <v>0</v>
      </c>
      <c r="BK156" s="36">
        <f t="shared" si="80"/>
        <v>0</v>
      </c>
      <c r="BL156" s="36">
        <f t="shared" si="81"/>
        <v>0</v>
      </c>
      <c r="BM156" s="36">
        <f t="shared" si="135"/>
        <v>0</v>
      </c>
      <c r="BN156" s="36">
        <f t="shared" si="136"/>
        <v>0</v>
      </c>
      <c r="BO156" s="36">
        <f t="shared" si="137"/>
        <v>0</v>
      </c>
    </row>
    <row r="157" spans="1:67" ht="18" customHeight="1" x14ac:dyDescent="0.3">
      <c r="A157" s="80" t="str" cm="1">
        <f t="array" ref="A157">IFERROR(INDEX(Schools!$E$2:$E$852,MATCH(0,IF($C$8=Schools!$C$2:$C$852,COUNTIF($A$136:A156,Schools!$E$2:$E$852),""),0)),"")</f>
        <v/>
      </c>
      <c r="B157" s="84" t="str" cm="1">
        <f t="array" ref="B157">IFERROR(INDEX(Schools!$B$2:$B$852,MATCH(1,(Schools!$E$2:$E$852=A157)*(Schools!$C$2:$C$852=$C$8),0)),"")</f>
        <v/>
      </c>
      <c r="C157" s="85"/>
      <c r="D157" s="85"/>
      <c r="E157" s="86"/>
      <c r="F157" s="80" t="str" cm="1">
        <f t="array" ref="F157">IFERROR(INDEX(Schools!$D$2:$D$852,MATCH(1,(Schools!$E$2:$E$852=A157)*(Schools!$C$2:$C$852=$C$8),0)),"")</f>
        <v/>
      </c>
      <c r="G157" s="87" t="s">
        <v>653</v>
      </c>
      <c r="H157" s="36">
        <f t="shared" si="138"/>
        <v>0</v>
      </c>
      <c r="I157" s="36">
        <f t="shared" si="82"/>
        <v>0</v>
      </c>
      <c r="J157" s="36">
        <f t="shared" si="83"/>
        <v>0</v>
      </c>
      <c r="K157" s="36">
        <f t="shared" si="84"/>
        <v>0</v>
      </c>
      <c r="L157" s="36">
        <f t="shared" si="85"/>
        <v>0</v>
      </c>
      <c r="M157" s="36">
        <f t="shared" si="86"/>
        <v>0</v>
      </c>
      <c r="N157" s="36">
        <f t="shared" si="87"/>
        <v>0</v>
      </c>
      <c r="O157" s="36">
        <f t="shared" si="88"/>
        <v>0</v>
      </c>
      <c r="P157" s="36">
        <f t="shared" si="89"/>
        <v>0</v>
      </c>
      <c r="Q157" s="36">
        <f t="shared" si="90"/>
        <v>0</v>
      </c>
      <c r="R157" s="36">
        <f t="shared" si="91"/>
        <v>0</v>
      </c>
      <c r="S157" s="36">
        <f t="shared" si="92"/>
        <v>0</v>
      </c>
      <c r="T157" s="36">
        <f t="shared" si="93"/>
        <v>0</v>
      </c>
      <c r="U157" s="36">
        <f t="shared" si="94"/>
        <v>0</v>
      </c>
      <c r="V157" s="36">
        <f t="shared" si="95"/>
        <v>0</v>
      </c>
      <c r="W157" s="36">
        <f t="shared" si="96"/>
        <v>0</v>
      </c>
      <c r="X157" s="36">
        <f t="shared" si="97"/>
        <v>0</v>
      </c>
      <c r="Y157" s="36">
        <f t="shared" si="98"/>
        <v>0</v>
      </c>
      <c r="Z157" s="36">
        <f t="shared" si="99"/>
        <v>0</v>
      </c>
      <c r="AA157" s="36">
        <f t="shared" si="100"/>
        <v>0</v>
      </c>
      <c r="AB157" s="36">
        <f t="shared" si="101"/>
        <v>0</v>
      </c>
      <c r="AC157" s="36">
        <f t="shared" si="102"/>
        <v>0</v>
      </c>
      <c r="AD157" s="36">
        <f t="shared" si="103"/>
        <v>0</v>
      </c>
      <c r="AE157" s="36">
        <f t="shared" si="104"/>
        <v>0</v>
      </c>
      <c r="AF157" s="36">
        <f t="shared" si="105"/>
        <v>0</v>
      </c>
      <c r="AG157" s="36">
        <f t="shared" si="106"/>
        <v>0</v>
      </c>
      <c r="AH157" s="36">
        <f t="shared" si="107"/>
        <v>0</v>
      </c>
      <c r="AI157" s="36">
        <f t="shared" si="108"/>
        <v>0</v>
      </c>
      <c r="AJ157" s="36">
        <f t="shared" si="109"/>
        <v>0</v>
      </c>
      <c r="AK157" s="36">
        <f t="shared" si="110"/>
        <v>0</v>
      </c>
      <c r="AL157" s="36">
        <f t="shared" si="111"/>
        <v>0</v>
      </c>
      <c r="AM157" s="36">
        <f t="shared" si="112"/>
        <v>0</v>
      </c>
      <c r="AN157" s="36">
        <f t="shared" si="113"/>
        <v>0</v>
      </c>
      <c r="AO157" s="36">
        <f t="shared" si="114"/>
        <v>0</v>
      </c>
      <c r="AP157" s="36">
        <f t="shared" si="115"/>
        <v>0</v>
      </c>
      <c r="AQ157" s="36">
        <f t="shared" si="116"/>
        <v>0</v>
      </c>
      <c r="AR157" s="36">
        <f t="shared" si="117"/>
        <v>0</v>
      </c>
      <c r="AS157" s="36">
        <f t="shared" si="118"/>
        <v>0</v>
      </c>
      <c r="AT157" s="36">
        <f t="shared" si="119"/>
        <v>0</v>
      </c>
      <c r="AU157" s="36">
        <f t="shared" si="120"/>
        <v>0</v>
      </c>
      <c r="AV157" s="36">
        <f t="shared" si="121"/>
        <v>0</v>
      </c>
      <c r="AW157" s="36">
        <f t="shared" si="79"/>
        <v>0</v>
      </c>
      <c r="AX157" s="36">
        <f t="shared" si="122"/>
        <v>0</v>
      </c>
      <c r="AY157" s="36">
        <f t="shared" si="123"/>
        <v>0</v>
      </c>
      <c r="AZ157" s="36">
        <f t="shared" si="124"/>
        <v>0</v>
      </c>
      <c r="BA157" s="36">
        <f t="shared" si="125"/>
        <v>0</v>
      </c>
      <c r="BB157" s="36">
        <f t="shared" si="126"/>
        <v>0</v>
      </c>
      <c r="BC157" s="36">
        <f t="shared" si="127"/>
        <v>0</v>
      </c>
      <c r="BD157" s="36">
        <f t="shared" si="128"/>
        <v>0</v>
      </c>
      <c r="BE157" s="36">
        <f t="shared" si="129"/>
        <v>0</v>
      </c>
      <c r="BF157" s="36">
        <f t="shared" si="130"/>
        <v>0</v>
      </c>
      <c r="BG157" s="36">
        <f t="shared" si="131"/>
        <v>0</v>
      </c>
      <c r="BH157" s="36">
        <f t="shared" si="132"/>
        <v>0</v>
      </c>
      <c r="BI157" s="36">
        <f t="shared" si="133"/>
        <v>0</v>
      </c>
      <c r="BJ157" s="36">
        <f t="shared" si="134"/>
        <v>0</v>
      </c>
      <c r="BK157" s="36">
        <f t="shared" si="80"/>
        <v>0</v>
      </c>
      <c r="BL157" s="36">
        <f t="shared" si="81"/>
        <v>0</v>
      </c>
      <c r="BM157" s="36">
        <f t="shared" si="135"/>
        <v>0</v>
      </c>
      <c r="BN157" s="36">
        <f t="shared" si="136"/>
        <v>0</v>
      </c>
      <c r="BO157" s="36">
        <f t="shared" si="137"/>
        <v>0</v>
      </c>
    </row>
    <row r="158" spans="1:67" ht="18" customHeight="1" x14ac:dyDescent="0.3">
      <c r="A158" s="80" t="str" cm="1">
        <f t="array" ref="A158">IFERROR(INDEX(Schools!$E$2:$E$852,MATCH(0,IF($C$8=Schools!$C$2:$C$852,COUNTIF($A$136:A157,Schools!$E$2:$E$852),""),0)),"")</f>
        <v/>
      </c>
      <c r="B158" s="84" t="str" cm="1">
        <f t="array" ref="B158">IFERROR(INDEX(Schools!$B$2:$B$852,MATCH(1,(Schools!$E$2:$E$852=A158)*(Schools!$C$2:$C$852=$C$8),0)),"")</f>
        <v/>
      </c>
      <c r="C158" s="85"/>
      <c r="D158" s="85"/>
      <c r="E158" s="86"/>
      <c r="F158" s="80" t="str" cm="1">
        <f t="array" ref="F158">IFERROR(INDEX(Schools!$D$2:$D$852,MATCH(1,(Schools!$E$2:$E$852=A158)*(Schools!$C$2:$C$852=$C$8),0)),"")</f>
        <v/>
      </c>
      <c r="G158" s="87" t="s">
        <v>653</v>
      </c>
      <c r="H158" s="36">
        <f t="shared" si="138"/>
        <v>0</v>
      </c>
      <c r="I158" s="36">
        <f t="shared" si="82"/>
        <v>0</v>
      </c>
      <c r="J158" s="36">
        <f t="shared" si="83"/>
        <v>0</v>
      </c>
      <c r="K158" s="36">
        <f t="shared" si="84"/>
        <v>0</v>
      </c>
      <c r="L158" s="36">
        <f t="shared" si="85"/>
        <v>0</v>
      </c>
      <c r="M158" s="36">
        <f t="shared" si="86"/>
        <v>0</v>
      </c>
      <c r="N158" s="36">
        <f t="shared" si="87"/>
        <v>0</v>
      </c>
      <c r="O158" s="36">
        <f t="shared" si="88"/>
        <v>0</v>
      </c>
      <c r="P158" s="36">
        <f t="shared" si="89"/>
        <v>0</v>
      </c>
      <c r="Q158" s="36">
        <f t="shared" si="90"/>
        <v>0</v>
      </c>
      <c r="R158" s="36">
        <f t="shared" si="91"/>
        <v>0</v>
      </c>
      <c r="S158" s="36">
        <f t="shared" si="92"/>
        <v>0</v>
      </c>
      <c r="T158" s="36">
        <f t="shared" si="93"/>
        <v>0</v>
      </c>
      <c r="U158" s="36">
        <f t="shared" si="94"/>
        <v>0</v>
      </c>
      <c r="V158" s="36">
        <f t="shared" si="95"/>
        <v>0</v>
      </c>
      <c r="W158" s="36">
        <f t="shared" si="96"/>
        <v>0</v>
      </c>
      <c r="X158" s="36">
        <f t="shared" si="97"/>
        <v>0</v>
      </c>
      <c r="Y158" s="36">
        <f t="shared" si="98"/>
        <v>0</v>
      </c>
      <c r="Z158" s="36">
        <f t="shared" si="99"/>
        <v>0</v>
      </c>
      <c r="AA158" s="36">
        <f t="shared" si="100"/>
        <v>0</v>
      </c>
      <c r="AB158" s="36">
        <f t="shared" si="101"/>
        <v>0</v>
      </c>
      <c r="AC158" s="36">
        <f t="shared" si="102"/>
        <v>0</v>
      </c>
      <c r="AD158" s="36">
        <f t="shared" si="103"/>
        <v>0</v>
      </c>
      <c r="AE158" s="36">
        <f t="shared" si="104"/>
        <v>0</v>
      </c>
      <c r="AF158" s="36">
        <f t="shared" si="105"/>
        <v>0</v>
      </c>
      <c r="AG158" s="36">
        <f t="shared" si="106"/>
        <v>0</v>
      </c>
      <c r="AH158" s="36">
        <f t="shared" si="107"/>
        <v>0</v>
      </c>
      <c r="AI158" s="36">
        <f t="shared" si="108"/>
        <v>0</v>
      </c>
      <c r="AJ158" s="36">
        <f t="shared" si="109"/>
        <v>0</v>
      </c>
      <c r="AK158" s="36">
        <f t="shared" si="110"/>
        <v>0</v>
      </c>
      <c r="AL158" s="36">
        <f t="shared" si="111"/>
        <v>0</v>
      </c>
      <c r="AM158" s="36">
        <f t="shared" si="112"/>
        <v>0</v>
      </c>
      <c r="AN158" s="36">
        <f t="shared" si="113"/>
        <v>0</v>
      </c>
      <c r="AO158" s="36">
        <f t="shared" si="114"/>
        <v>0</v>
      </c>
      <c r="AP158" s="36">
        <f t="shared" si="115"/>
        <v>0</v>
      </c>
      <c r="AQ158" s="36">
        <f t="shared" si="116"/>
        <v>0</v>
      </c>
      <c r="AR158" s="36">
        <f t="shared" si="117"/>
        <v>0</v>
      </c>
      <c r="AS158" s="36">
        <f t="shared" si="118"/>
        <v>0</v>
      </c>
      <c r="AT158" s="36">
        <f t="shared" si="119"/>
        <v>0</v>
      </c>
      <c r="AU158" s="36">
        <f t="shared" si="120"/>
        <v>0</v>
      </c>
      <c r="AV158" s="36">
        <f t="shared" si="121"/>
        <v>0</v>
      </c>
      <c r="AW158" s="36">
        <f t="shared" si="79"/>
        <v>0</v>
      </c>
      <c r="AX158" s="36">
        <f t="shared" si="122"/>
        <v>0</v>
      </c>
      <c r="AY158" s="36">
        <f t="shared" si="123"/>
        <v>0</v>
      </c>
      <c r="AZ158" s="36">
        <f t="shared" si="124"/>
        <v>0</v>
      </c>
      <c r="BA158" s="36">
        <f t="shared" si="125"/>
        <v>0</v>
      </c>
      <c r="BB158" s="36">
        <f t="shared" si="126"/>
        <v>0</v>
      </c>
      <c r="BC158" s="36">
        <f t="shared" si="127"/>
        <v>0</v>
      </c>
      <c r="BD158" s="36">
        <f t="shared" si="128"/>
        <v>0</v>
      </c>
      <c r="BE158" s="36">
        <f t="shared" si="129"/>
        <v>0</v>
      </c>
      <c r="BF158" s="36">
        <f t="shared" si="130"/>
        <v>0</v>
      </c>
      <c r="BG158" s="36">
        <f t="shared" si="131"/>
        <v>0</v>
      </c>
      <c r="BH158" s="36">
        <f t="shared" si="132"/>
        <v>0</v>
      </c>
      <c r="BI158" s="36">
        <f t="shared" si="133"/>
        <v>0</v>
      </c>
      <c r="BJ158" s="36">
        <f t="shared" si="134"/>
        <v>0</v>
      </c>
      <c r="BK158" s="36">
        <f t="shared" si="80"/>
        <v>0</v>
      </c>
      <c r="BL158" s="36">
        <f t="shared" si="81"/>
        <v>0</v>
      </c>
      <c r="BM158" s="36">
        <f t="shared" si="135"/>
        <v>0</v>
      </c>
      <c r="BN158" s="36">
        <f t="shared" si="136"/>
        <v>0</v>
      </c>
      <c r="BO158" s="36">
        <f t="shared" si="137"/>
        <v>0</v>
      </c>
    </row>
    <row r="159" spans="1:67" ht="18" customHeight="1" x14ac:dyDescent="0.3">
      <c r="A159" s="80" t="str" cm="1">
        <f t="array" ref="A159">IFERROR(INDEX(Schools!$E$2:$E$852,MATCH(0,IF($C$8=Schools!$C$2:$C$852,COUNTIF($A$136:A158,Schools!$E$2:$E$852),""),0)),"")</f>
        <v/>
      </c>
      <c r="B159" s="84" t="str" cm="1">
        <f t="array" ref="B159">IFERROR(INDEX(Schools!$B$2:$B$852,MATCH(1,(Schools!$E$2:$E$852=A159)*(Schools!$C$2:$C$852=$C$8),0)),"")</f>
        <v/>
      </c>
      <c r="C159" s="85"/>
      <c r="D159" s="85"/>
      <c r="E159" s="86"/>
      <c r="F159" s="80" t="str" cm="1">
        <f t="array" ref="F159">IFERROR(INDEX(Schools!$D$2:$D$852,MATCH(1,(Schools!$E$2:$E$852=A159)*(Schools!$C$2:$C$852=$C$8),0)),"")</f>
        <v/>
      </c>
      <c r="G159" s="87" t="s">
        <v>653</v>
      </c>
      <c r="H159" s="36">
        <f t="shared" si="138"/>
        <v>0</v>
      </c>
      <c r="I159" s="36">
        <f t="shared" si="82"/>
        <v>0</v>
      </c>
      <c r="J159" s="36">
        <f t="shared" si="83"/>
        <v>0</v>
      </c>
      <c r="K159" s="36">
        <f t="shared" si="84"/>
        <v>0</v>
      </c>
      <c r="L159" s="36">
        <f t="shared" si="85"/>
        <v>0</v>
      </c>
      <c r="M159" s="36">
        <f t="shared" si="86"/>
        <v>0</v>
      </c>
      <c r="N159" s="36">
        <f t="shared" si="87"/>
        <v>0</v>
      </c>
      <c r="O159" s="36">
        <f t="shared" si="88"/>
        <v>0</v>
      </c>
      <c r="P159" s="36">
        <f t="shared" si="89"/>
        <v>0</v>
      </c>
      <c r="Q159" s="36">
        <f t="shared" si="90"/>
        <v>0</v>
      </c>
      <c r="R159" s="36">
        <f t="shared" si="91"/>
        <v>0</v>
      </c>
      <c r="S159" s="36">
        <f t="shared" si="92"/>
        <v>0</v>
      </c>
      <c r="T159" s="36">
        <f t="shared" si="93"/>
        <v>0</v>
      </c>
      <c r="U159" s="36">
        <f t="shared" si="94"/>
        <v>0</v>
      </c>
      <c r="V159" s="36">
        <f t="shared" si="95"/>
        <v>0</v>
      </c>
      <c r="W159" s="36">
        <f t="shared" si="96"/>
        <v>0</v>
      </c>
      <c r="X159" s="36">
        <f t="shared" si="97"/>
        <v>0</v>
      </c>
      <c r="Y159" s="36">
        <f t="shared" si="98"/>
        <v>0</v>
      </c>
      <c r="Z159" s="36">
        <f t="shared" si="99"/>
        <v>0</v>
      </c>
      <c r="AA159" s="36">
        <f t="shared" si="100"/>
        <v>0</v>
      </c>
      <c r="AB159" s="36">
        <f t="shared" si="101"/>
        <v>0</v>
      </c>
      <c r="AC159" s="36">
        <f t="shared" si="102"/>
        <v>0</v>
      </c>
      <c r="AD159" s="36">
        <f t="shared" si="103"/>
        <v>0</v>
      </c>
      <c r="AE159" s="36">
        <f t="shared" si="104"/>
        <v>0</v>
      </c>
      <c r="AF159" s="36">
        <f t="shared" si="105"/>
        <v>0</v>
      </c>
      <c r="AG159" s="36">
        <f t="shared" si="106"/>
        <v>0</v>
      </c>
      <c r="AH159" s="36">
        <f t="shared" si="107"/>
        <v>0</v>
      </c>
      <c r="AI159" s="36">
        <f t="shared" si="108"/>
        <v>0</v>
      </c>
      <c r="AJ159" s="36">
        <f t="shared" si="109"/>
        <v>0</v>
      </c>
      <c r="AK159" s="36">
        <f t="shared" si="110"/>
        <v>0</v>
      </c>
      <c r="AL159" s="36">
        <f t="shared" si="111"/>
        <v>0</v>
      </c>
      <c r="AM159" s="36">
        <f t="shared" si="112"/>
        <v>0</v>
      </c>
      <c r="AN159" s="36">
        <f t="shared" si="113"/>
        <v>0</v>
      </c>
      <c r="AO159" s="36">
        <f t="shared" si="114"/>
        <v>0</v>
      </c>
      <c r="AP159" s="36">
        <f t="shared" si="115"/>
        <v>0</v>
      </c>
      <c r="AQ159" s="36">
        <f t="shared" si="116"/>
        <v>0</v>
      </c>
      <c r="AR159" s="36">
        <f t="shared" si="117"/>
        <v>0</v>
      </c>
      <c r="AS159" s="36">
        <f t="shared" si="118"/>
        <v>0</v>
      </c>
      <c r="AT159" s="36">
        <f t="shared" si="119"/>
        <v>0</v>
      </c>
      <c r="AU159" s="36">
        <f t="shared" si="120"/>
        <v>0</v>
      </c>
      <c r="AV159" s="36">
        <f t="shared" si="121"/>
        <v>0</v>
      </c>
      <c r="AW159" s="36">
        <f t="shared" si="79"/>
        <v>0</v>
      </c>
      <c r="AX159" s="36">
        <f t="shared" si="122"/>
        <v>0</v>
      </c>
      <c r="AY159" s="36">
        <f t="shared" si="123"/>
        <v>0</v>
      </c>
      <c r="AZ159" s="36">
        <f t="shared" si="124"/>
        <v>0</v>
      </c>
      <c r="BA159" s="36">
        <f t="shared" si="125"/>
        <v>0</v>
      </c>
      <c r="BB159" s="36">
        <f t="shared" si="126"/>
        <v>0</v>
      </c>
      <c r="BC159" s="36">
        <f t="shared" si="127"/>
        <v>0</v>
      </c>
      <c r="BD159" s="36">
        <f t="shared" si="128"/>
        <v>0</v>
      </c>
      <c r="BE159" s="36">
        <f t="shared" si="129"/>
        <v>0</v>
      </c>
      <c r="BF159" s="36">
        <f t="shared" si="130"/>
        <v>0</v>
      </c>
      <c r="BG159" s="36">
        <f t="shared" si="131"/>
        <v>0</v>
      </c>
      <c r="BH159" s="36">
        <f t="shared" si="132"/>
        <v>0</v>
      </c>
      <c r="BI159" s="36">
        <f t="shared" si="133"/>
        <v>0</v>
      </c>
      <c r="BJ159" s="36">
        <f t="shared" si="134"/>
        <v>0</v>
      </c>
      <c r="BK159" s="36">
        <f t="shared" si="80"/>
        <v>0</v>
      </c>
      <c r="BL159" s="36">
        <f t="shared" si="81"/>
        <v>0</v>
      </c>
      <c r="BM159" s="36">
        <f t="shared" si="135"/>
        <v>0</v>
      </c>
      <c r="BN159" s="36">
        <f t="shared" si="136"/>
        <v>0</v>
      </c>
      <c r="BO159" s="36">
        <f t="shared" si="137"/>
        <v>0</v>
      </c>
    </row>
    <row r="160" spans="1:67" ht="18" customHeight="1" x14ac:dyDescent="0.3">
      <c r="A160" s="80" t="str" cm="1">
        <f t="array" ref="A160">IFERROR(INDEX(Schools!$E$2:$E$852,MATCH(0,IF($C$8=Schools!$C$2:$C$852,COUNTIF($A$136:A159,Schools!$E$2:$E$852),""),0)),"")</f>
        <v/>
      </c>
      <c r="B160" s="84" t="str" cm="1">
        <f t="array" ref="B160">IFERROR(INDEX(Schools!$B$2:$B$852,MATCH(1,(Schools!$E$2:$E$852=A160)*(Schools!$C$2:$C$852=$C$8),0)),"")</f>
        <v/>
      </c>
      <c r="C160" s="85"/>
      <c r="D160" s="85"/>
      <c r="E160" s="86"/>
      <c r="F160" s="80" t="str" cm="1">
        <f t="array" ref="F160">IFERROR(INDEX(Schools!$D$2:$D$852,MATCH(1,(Schools!$E$2:$E$852=A160)*(Schools!$C$2:$C$852=$C$8),0)),"")</f>
        <v/>
      </c>
      <c r="G160" s="87" t="s">
        <v>653</v>
      </c>
      <c r="H160" s="36">
        <f t="shared" si="138"/>
        <v>0</v>
      </c>
      <c r="I160" s="36">
        <f t="shared" si="82"/>
        <v>0</v>
      </c>
      <c r="J160" s="36">
        <f t="shared" si="83"/>
        <v>0</v>
      </c>
      <c r="K160" s="36">
        <f t="shared" si="84"/>
        <v>0</v>
      </c>
      <c r="L160" s="36">
        <f t="shared" si="85"/>
        <v>0</v>
      </c>
      <c r="M160" s="36">
        <f t="shared" si="86"/>
        <v>0</v>
      </c>
      <c r="N160" s="36">
        <f t="shared" si="87"/>
        <v>0</v>
      </c>
      <c r="O160" s="36">
        <f t="shared" si="88"/>
        <v>0</v>
      </c>
      <c r="P160" s="36">
        <f t="shared" si="89"/>
        <v>0</v>
      </c>
      <c r="Q160" s="36">
        <f t="shared" si="90"/>
        <v>0</v>
      </c>
      <c r="R160" s="36">
        <f t="shared" si="91"/>
        <v>0</v>
      </c>
      <c r="S160" s="36">
        <f t="shared" si="92"/>
        <v>0</v>
      </c>
      <c r="T160" s="36">
        <f t="shared" si="93"/>
        <v>0</v>
      </c>
      <c r="U160" s="36">
        <f t="shared" si="94"/>
        <v>0</v>
      </c>
      <c r="V160" s="36">
        <f t="shared" si="95"/>
        <v>0</v>
      </c>
      <c r="W160" s="36">
        <f t="shared" si="96"/>
        <v>0</v>
      </c>
      <c r="X160" s="36">
        <f t="shared" si="97"/>
        <v>0</v>
      </c>
      <c r="Y160" s="36">
        <f t="shared" si="98"/>
        <v>0</v>
      </c>
      <c r="Z160" s="36">
        <f t="shared" si="99"/>
        <v>0</v>
      </c>
      <c r="AA160" s="36">
        <f t="shared" si="100"/>
        <v>0</v>
      </c>
      <c r="AB160" s="36">
        <f t="shared" si="101"/>
        <v>0</v>
      </c>
      <c r="AC160" s="36">
        <f t="shared" si="102"/>
        <v>0</v>
      </c>
      <c r="AD160" s="36">
        <f t="shared" si="103"/>
        <v>0</v>
      </c>
      <c r="AE160" s="36">
        <f t="shared" si="104"/>
        <v>0</v>
      </c>
      <c r="AF160" s="36">
        <f t="shared" si="105"/>
        <v>0</v>
      </c>
      <c r="AG160" s="36">
        <f t="shared" si="106"/>
        <v>0</v>
      </c>
      <c r="AH160" s="36">
        <f t="shared" si="107"/>
        <v>0</v>
      </c>
      <c r="AI160" s="36">
        <f t="shared" si="108"/>
        <v>0</v>
      </c>
      <c r="AJ160" s="36">
        <f t="shared" si="109"/>
        <v>0</v>
      </c>
      <c r="AK160" s="36">
        <f t="shared" si="110"/>
        <v>0</v>
      </c>
      <c r="AL160" s="36">
        <f t="shared" si="111"/>
        <v>0</v>
      </c>
      <c r="AM160" s="36">
        <f t="shared" si="112"/>
        <v>0</v>
      </c>
      <c r="AN160" s="36">
        <f t="shared" si="113"/>
        <v>0</v>
      </c>
      <c r="AO160" s="36">
        <f t="shared" si="114"/>
        <v>0</v>
      </c>
      <c r="AP160" s="36">
        <f t="shared" si="115"/>
        <v>0</v>
      </c>
      <c r="AQ160" s="36">
        <f t="shared" si="116"/>
        <v>0</v>
      </c>
      <c r="AR160" s="36">
        <f t="shared" si="117"/>
        <v>0</v>
      </c>
      <c r="AS160" s="36">
        <f t="shared" si="118"/>
        <v>0</v>
      </c>
      <c r="AT160" s="36">
        <f t="shared" si="119"/>
        <v>0</v>
      </c>
      <c r="AU160" s="36">
        <f t="shared" si="120"/>
        <v>0</v>
      </c>
      <c r="AV160" s="36">
        <f t="shared" si="121"/>
        <v>0</v>
      </c>
      <c r="AW160" s="36">
        <f t="shared" si="79"/>
        <v>0</v>
      </c>
      <c r="AX160" s="36">
        <f t="shared" si="122"/>
        <v>0</v>
      </c>
      <c r="AY160" s="36">
        <f t="shared" si="123"/>
        <v>0</v>
      </c>
      <c r="AZ160" s="36">
        <f t="shared" si="124"/>
        <v>0</v>
      </c>
      <c r="BA160" s="36">
        <f t="shared" si="125"/>
        <v>0</v>
      </c>
      <c r="BB160" s="36">
        <f t="shared" si="126"/>
        <v>0</v>
      </c>
      <c r="BC160" s="36">
        <f t="shared" si="127"/>
        <v>0</v>
      </c>
      <c r="BD160" s="36">
        <f t="shared" si="128"/>
        <v>0</v>
      </c>
      <c r="BE160" s="36">
        <f t="shared" si="129"/>
        <v>0</v>
      </c>
      <c r="BF160" s="36">
        <f t="shared" si="130"/>
        <v>0</v>
      </c>
      <c r="BG160" s="36">
        <f t="shared" si="131"/>
        <v>0</v>
      </c>
      <c r="BH160" s="36">
        <f t="shared" si="132"/>
        <v>0</v>
      </c>
      <c r="BI160" s="36">
        <f t="shared" si="133"/>
        <v>0</v>
      </c>
      <c r="BJ160" s="36">
        <f t="shared" si="134"/>
        <v>0</v>
      </c>
      <c r="BK160" s="36">
        <f t="shared" si="80"/>
        <v>0</v>
      </c>
      <c r="BL160" s="36">
        <f t="shared" si="81"/>
        <v>0</v>
      </c>
      <c r="BM160" s="36">
        <f t="shared" si="135"/>
        <v>0</v>
      </c>
      <c r="BN160" s="36">
        <f t="shared" si="136"/>
        <v>0</v>
      </c>
      <c r="BO160" s="36">
        <f t="shared" si="137"/>
        <v>0</v>
      </c>
    </row>
    <row r="161" spans="1:67" ht="18" customHeight="1" x14ac:dyDescent="0.3">
      <c r="A161" s="80" t="str" cm="1">
        <f t="array" ref="A161">IFERROR(INDEX(Schools!$E$2:$E$852,MATCH(0,IF($C$8=Schools!$C$2:$C$852,COUNTIF($A$136:A160,Schools!$E$2:$E$852),""),0)),"")</f>
        <v/>
      </c>
      <c r="B161" s="84" t="str" cm="1">
        <f t="array" ref="B161">IFERROR(INDEX(Schools!$B$2:$B$852,MATCH(1,(Schools!$E$2:$E$852=A161)*(Schools!$C$2:$C$852=$C$8),0)),"")</f>
        <v/>
      </c>
      <c r="C161" s="85"/>
      <c r="D161" s="85"/>
      <c r="E161" s="86"/>
      <c r="F161" s="80" t="str" cm="1">
        <f t="array" ref="F161">IFERROR(INDEX(Schools!$D$2:$D$852,MATCH(1,(Schools!$E$2:$E$852=A161)*(Schools!$C$2:$C$852=$C$8),0)),"")</f>
        <v/>
      </c>
      <c r="G161" s="87" t="s">
        <v>653</v>
      </c>
      <c r="H161" s="36">
        <f t="shared" si="138"/>
        <v>0</v>
      </c>
      <c r="I161" s="36">
        <f t="shared" si="82"/>
        <v>0</v>
      </c>
      <c r="J161" s="36">
        <f t="shared" si="83"/>
        <v>0</v>
      </c>
      <c r="K161" s="36">
        <f t="shared" si="84"/>
        <v>0</v>
      </c>
      <c r="L161" s="36">
        <f t="shared" si="85"/>
        <v>0</v>
      </c>
      <c r="M161" s="36">
        <f t="shared" si="86"/>
        <v>0</v>
      </c>
      <c r="N161" s="36">
        <f t="shared" si="87"/>
        <v>0</v>
      </c>
      <c r="O161" s="36">
        <f t="shared" si="88"/>
        <v>0</v>
      </c>
      <c r="P161" s="36">
        <f t="shared" si="89"/>
        <v>0</v>
      </c>
      <c r="Q161" s="36">
        <f t="shared" si="90"/>
        <v>0</v>
      </c>
      <c r="R161" s="36">
        <f t="shared" si="91"/>
        <v>0</v>
      </c>
      <c r="S161" s="36">
        <f t="shared" si="92"/>
        <v>0</v>
      </c>
      <c r="T161" s="36">
        <f t="shared" si="93"/>
        <v>0</v>
      </c>
      <c r="U161" s="36">
        <f t="shared" si="94"/>
        <v>0</v>
      </c>
      <c r="V161" s="36">
        <f t="shared" si="95"/>
        <v>0</v>
      </c>
      <c r="W161" s="36">
        <f t="shared" si="96"/>
        <v>0</v>
      </c>
      <c r="X161" s="36">
        <f t="shared" si="97"/>
        <v>0</v>
      </c>
      <c r="Y161" s="36">
        <f t="shared" si="98"/>
        <v>0</v>
      </c>
      <c r="Z161" s="36">
        <f t="shared" si="99"/>
        <v>0</v>
      </c>
      <c r="AA161" s="36">
        <f t="shared" si="100"/>
        <v>0</v>
      </c>
      <c r="AB161" s="36">
        <f t="shared" si="101"/>
        <v>0</v>
      </c>
      <c r="AC161" s="36">
        <f t="shared" si="102"/>
        <v>0</v>
      </c>
      <c r="AD161" s="36">
        <f t="shared" si="103"/>
        <v>0</v>
      </c>
      <c r="AE161" s="36">
        <f t="shared" si="104"/>
        <v>0</v>
      </c>
      <c r="AF161" s="36">
        <f t="shared" si="105"/>
        <v>0</v>
      </c>
      <c r="AG161" s="36">
        <f t="shared" si="106"/>
        <v>0</v>
      </c>
      <c r="AH161" s="36">
        <f t="shared" si="107"/>
        <v>0</v>
      </c>
      <c r="AI161" s="36">
        <f t="shared" si="108"/>
        <v>0</v>
      </c>
      <c r="AJ161" s="36">
        <f t="shared" si="109"/>
        <v>0</v>
      </c>
      <c r="AK161" s="36">
        <f t="shared" si="110"/>
        <v>0</v>
      </c>
      <c r="AL161" s="36">
        <f t="shared" si="111"/>
        <v>0</v>
      </c>
      <c r="AM161" s="36">
        <f t="shared" si="112"/>
        <v>0</v>
      </c>
      <c r="AN161" s="36">
        <f t="shared" si="113"/>
        <v>0</v>
      </c>
      <c r="AO161" s="36">
        <f t="shared" si="114"/>
        <v>0</v>
      </c>
      <c r="AP161" s="36">
        <f t="shared" si="115"/>
        <v>0</v>
      </c>
      <c r="AQ161" s="36">
        <f t="shared" si="116"/>
        <v>0</v>
      </c>
      <c r="AR161" s="36">
        <f t="shared" si="117"/>
        <v>0</v>
      </c>
      <c r="AS161" s="36">
        <f t="shared" si="118"/>
        <v>0</v>
      </c>
      <c r="AT161" s="36">
        <f t="shared" si="119"/>
        <v>0</v>
      </c>
      <c r="AU161" s="36">
        <f t="shared" si="120"/>
        <v>0</v>
      </c>
      <c r="AV161" s="36">
        <f t="shared" si="121"/>
        <v>0</v>
      </c>
      <c r="AW161" s="36">
        <f t="shared" si="79"/>
        <v>0</v>
      </c>
      <c r="AX161" s="36">
        <f t="shared" si="122"/>
        <v>0</v>
      </c>
      <c r="AY161" s="36">
        <f t="shared" si="123"/>
        <v>0</v>
      </c>
      <c r="AZ161" s="36">
        <f t="shared" si="124"/>
        <v>0</v>
      </c>
      <c r="BA161" s="36">
        <f t="shared" si="125"/>
        <v>0</v>
      </c>
      <c r="BB161" s="36">
        <f t="shared" si="126"/>
        <v>0</v>
      </c>
      <c r="BC161" s="36">
        <f t="shared" si="127"/>
        <v>0</v>
      </c>
      <c r="BD161" s="36">
        <f t="shared" si="128"/>
        <v>0</v>
      </c>
      <c r="BE161" s="36">
        <f t="shared" si="129"/>
        <v>0</v>
      </c>
      <c r="BF161" s="36">
        <f t="shared" si="130"/>
        <v>0</v>
      </c>
      <c r="BG161" s="36">
        <f t="shared" si="131"/>
        <v>0</v>
      </c>
      <c r="BH161" s="36">
        <f t="shared" si="132"/>
        <v>0</v>
      </c>
      <c r="BI161" s="36">
        <f t="shared" si="133"/>
        <v>0</v>
      </c>
      <c r="BJ161" s="36">
        <f t="shared" si="134"/>
        <v>0</v>
      </c>
      <c r="BK161" s="36">
        <f t="shared" si="80"/>
        <v>0</v>
      </c>
      <c r="BL161" s="36">
        <f t="shared" si="81"/>
        <v>0</v>
      </c>
      <c r="BM161" s="36">
        <f t="shared" si="135"/>
        <v>0</v>
      </c>
      <c r="BN161" s="36">
        <f t="shared" si="136"/>
        <v>0</v>
      </c>
      <c r="BO161" s="36">
        <f t="shared" si="137"/>
        <v>0</v>
      </c>
    </row>
    <row r="162" spans="1:67" ht="18" customHeight="1" x14ac:dyDescent="0.3">
      <c r="A162" s="80" t="str" cm="1">
        <f t="array" ref="A162">IFERROR(INDEX(Schools!$E$2:$E$852,MATCH(0,IF($C$8=Schools!$C$2:$C$852,COUNTIF($A$136:A161,Schools!$E$2:$E$852),""),0)),"")</f>
        <v/>
      </c>
      <c r="B162" s="84" t="str" cm="1">
        <f t="array" ref="B162">IFERROR(INDEX(Schools!$B$2:$B$852,MATCH(1,(Schools!$E$2:$E$852=A162)*(Schools!$C$2:$C$852=$C$8),0)),"")</f>
        <v/>
      </c>
      <c r="C162" s="85"/>
      <c r="D162" s="85"/>
      <c r="E162" s="86"/>
      <c r="F162" s="80" t="str" cm="1">
        <f t="array" ref="F162">IFERROR(INDEX(Schools!$D$2:$D$852,MATCH(1,(Schools!$E$2:$E$852=A162)*(Schools!$C$2:$C$852=$C$8),0)),"")</f>
        <v/>
      </c>
      <c r="G162" s="87" t="s">
        <v>653</v>
      </c>
      <c r="H162" s="36">
        <f t="shared" si="138"/>
        <v>0</v>
      </c>
      <c r="I162" s="36">
        <f t="shared" si="82"/>
        <v>0</v>
      </c>
      <c r="J162" s="36">
        <f t="shared" si="83"/>
        <v>0</v>
      </c>
      <c r="K162" s="36">
        <f t="shared" si="84"/>
        <v>0</v>
      </c>
      <c r="L162" s="36">
        <f t="shared" si="85"/>
        <v>0</v>
      </c>
      <c r="M162" s="36">
        <f t="shared" si="86"/>
        <v>0</v>
      </c>
      <c r="N162" s="36">
        <f t="shared" si="87"/>
        <v>0</v>
      </c>
      <c r="O162" s="36">
        <f t="shared" si="88"/>
        <v>0</v>
      </c>
      <c r="P162" s="36">
        <f t="shared" si="89"/>
        <v>0</v>
      </c>
      <c r="Q162" s="36">
        <f t="shared" si="90"/>
        <v>0</v>
      </c>
      <c r="R162" s="36">
        <f t="shared" si="91"/>
        <v>0</v>
      </c>
      <c r="S162" s="36">
        <f t="shared" si="92"/>
        <v>0</v>
      </c>
      <c r="T162" s="36">
        <f t="shared" si="93"/>
        <v>0</v>
      </c>
      <c r="U162" s="36">
        <f t="shared" si="94"/>
        <v>0</v>
      </c>
      <c r="V162" s="36">
        <f t="shared" si="95"/>
        <v>0</v>
      </c>
      <c r="W162" s="36">
        <f t="shared" si="96"/>
        <v>0</v>
      </c>
      <c r="X162" s="36">
        <f t="shared" si="97"/>
        <v>0</v>
      </c>
      <c r="Y162" s="36">
        <f t="shared" si="98"/>
        <v>0</v>
      </c>
      <c r="Z162" s="36">
        <f t="shared" si="99"/>
        <v>0</v>
      </c>
      <c r="AA162" s="36">
        <f t="shared" si="100"/>
        <v>0</v>
      </c>
      <c r="AB162" s="36">
        <f t="shared" si="101"/>
        <v>0</v>
      </c>
      <c r="AC162" s="36">
        <f t="shared" si="102"/>
        <v>0</v>
      </c>
      <c r="AD162" s="36">
        <f t="shared" si="103"/>
        <v>0</v>
      </c>
      <c r="AE162" s="36">
        <f t="shared" si="104"/>
        <v>0</v>
      </c>
      <c r="AF162" s="36">
        <f t="shared" si="105"/>
        <v>0</v>
      </c>
      <c r="AG162" s="36">
        <f t="shared" si="106"/>
        <v>0</v>
      </c>
      <c r="AH162" s="36">
        <f t="shared" si="107"/>
        <v>0</v>
      </c>
      <c r="AI162" s="36">
        <f t="shared" si="108"/>
        <v>0</v>
      </c>
      <c r="AJ162" s="36">
        <f t="shared" si="109"/>
        <v>0</v>
      </c>
      <c r="AK162" s="36">
        <f t="shared" si="110"/>
        <v>0</v>
      </c>
      <c r="AL162" s="36">
        <f t="shared" si="111"/>
        <v>0</v>
      </c>
      <c r="AM162" s="36">
        <f t="shared" si="112"/>
        <v>0</v>
      </c>
      <c r="AN162" s="36">
        <f t="shared" si="113"/>
        <v>0</v>
      </c>
      <c r="AO162" s="36">
        <f t="shared" si="114"/>
        <v>0</v>
      </c>
      <c r="AP162" s="36">
        <f t="shared" si="115"/>
        <v>0</v>
      </c>
      <c r="AQ162" s="36">
        <f t="shared" si="116"/>
        <v>0</v>
      </c>
      <c r="AR162" s="36">
        <f t="shared" si="117"/>
        <v>0</v>
      </c>
      <c r="AS162" s="36">
        <f t="shared" si="118"/>
        <v>0</v>
      </c>
      <c r="AT162" s="36">
        <f t="shared" si="119"/>
        <v>0</v>
      </c>
      <c r="AU162" s="36">
        <f t="shared" si="120"/>
        <v>0</v>
      </c>
      <c r="AV162" s="36">
        <f t="shared" si="121"/>
        <v>0</v>
      </c>
      <c r="AW162" s="36">
        <f t="shared" si="79"/>
        <v>0</v>
      </c>
      <c r="AX162" s="36">
        <f t="shared" si="122"/>
        <v>0</v>
      </c>
      <c r="AY162" s="36">
        <f t="shared" si="123"/>
        <v>0</v>
      </c>
      <c r="AZ162" s="36">
        <f t="shared" si="124"/>
        <v>0</v>
      </c>
      <c r="BA162" s="36">
        <f t="shared" si="125"/>
        <v>0</v>
      </c>
      <c r="BB162" s="36">
        <f t="shared" si="126"/>
        <v>0</v>
      </c>
      <c r="BC162" s="36">
        <f t="shared" si="127"/>
        <v>0</v>
      </c>
      <c r="BD162" s="36">
        <f t="shared" si="128"/>
        <v>0</v>
      </c>
      <c r="BE162" s="36">
        <f t="shared" si="129"/>
        <v>0</v>
      </c>
      <c r="BF162" s="36">
        <f t="shared" si="130"/>
        <v>0</v>
      </c>
      <c r="BG162" s="36">
        <f t="shared" si="131"/>
        <v>0</v>
      </c>
      <c r="BH162" s="36">
        <f t="shared" si="132"/>
        <v>0</v>
      </c>
      <c r="BI162" s="36">
        <f t="shared" si="133"/>
        <v>0</v>
      </c>
      <c r="BJ162" s="36">
        <f t="shared" si="134"/>
        <v>0</v>
      </c>
      <c r="BK162" s="36">
        <f t="shared" si="80"/>
        <v>0</v>
      </c>
      <c r="BL162" s="36">
        <f t="shared" si="81"/>
        <v>0</v>
      </c>
      <c r="BM162" s="36">
        <f t="shared" si="135"/>
        <v>0</v>
      </c>
      <c r="BN162" s="36">
        <f t="shared" si="136"/>
        <v>0</v>
      </c>
      <c r="BO162" s="36">
        <f t="shared" si="137"/>
        <v>0</v>
      </c>
    </row>
    <row r="163" spans="1:67" ht="18" customHeight="1" x14ac:dyDescent="0.3">
      <c r="A163" s="80" t="str" cm="1">
        <f t="array" ref="A163">IFERROR(INDEX(Schools!$E$2:$E$852,MATCH(0,IF($C$8=Schools!$C$2:$C$852,COUNTIF($A$136:A162,Schools!$E$2:$E$852),""),0)),"")</f>
        <v/>
      </c>
      <c r="B163" s="84" t="str" cm="1">
        <f t="array" ref="B163">IFERROR(INDEX(Schools!$B$2:$B$852,MATCH(1,(Schools!$E$2:$E$852=A163)*(Schools!$C$2:$C$852=$C$8),0)),"")</f>
        <v/>
      </c>
      <c r="C163" s="85"/>
      <c r="D163" s="85"/>
      <c r="E163" s="86"/>
      <c r="F163" s="80" t="str" cm="1">
        <f t="array" ref="F163">IFERROR(INDEX(Schools!$D$2:$D$852,MATCH(1,(Schools!$E$2:$E$852=A163)*(Schools!$C$2:$C$852=$C$8),0)),"")</f>
        <v/>
      </c>
      <c r="G163" s="87" t="s">
        <v>653</v>
      </c>
      <c r="H163" s="36">
        <f t="shared" si="138"/>
        <v>0</v>
      </c>
      <c r="I163" s="36">
        <f t="shared" si="82"/>
        <v>0</v>
      </c>
      <c r="J163" s="36">
        <f t="shared" si="83"/>
        <v>0</v>
      </c>
      <c r="K163" s="36">
        <f t="shared" si="84"/>
        <v>0</v>
      </c>
      <c r="L163" s="36">
        <f t="shared" si="85"/>
        <v>0</v>
      </c>
      <c r="M163" s="36">
        <f t="shared" si="86"/>
        <v>0</v>
      </c>
      <c r="N163" s="36">
        <f t="shared" si="87"/>
        <v>0</v>
      </c>
      <c r="O163" s="36">
        <f t="shared" si="88"/>
        <v>0</v>
      </c>
      <c r="P163" s="36">
        <f t="shared" si="89"/>
        <v>0</v>
      </c>
      <c r="Q163" s="36">
        <f t="shared" si="90"/>
        <v>0</v>
      </c>
      <c r="R163" s="36">
        <f t="shared" si="91"/>
        <v>0</v>
      </c>
      <c r="S163" s="36">
        <f t="shared" si="92"/>
        <v>0</v>
      </c>
      <c r="T163" s="36">
        <f t="shared" si="93"/>
        <v>0</v>
      </c>
      <c r="U163" s="36">
        <f t="shared" si="94"/>
        <v>0</v>
      </c>
      <c r="V163" s="36">
        <f t="shared" si="95"/>
        <v>0</v>
      </c>
      <c r="W163" s="36">
        <f t="shared" si="96"/>
        <v>0</v>
      </c>
      <c r="X163" s="36">
        <f t="shared" si="97"/>
        <v>0</v>
      </c>
      <c r="Y163" s="36">
        <f t="shared" si="98"/>
        <v>0</v>
      </c>
      <c r="Z163" s="36">
        <f t="shared" si="99"/>
        <v>0</v>
      </c>
      <c r="AA163" s="36">
        <f t="shared" si="100"/>
        <v>0</v>
      </c>
      <c r="AB163" s="36">
        <f t="shared" si="101"/>
        <v>0</v>
      </c>
      <c r="AC163" s="36">
        <f t="shared" si="102"/>
        <v>0</v>
      </c>
      <c r="AD163" s="36">
        <f t="shared" si="103"/>
        <v>0</v>
      </c>
      <c r="AE163" s="36">
        <f t="shared" si="104"/>
        <v>0</v>
      </c>
      <c r="AF163" s="36">
        <f t="shared" si="105"/>
        <v>0</v>
      </c>
      <c r="AG163" s="36">
        <f t="shared" si="106"/>
        <v>0</v>
      </c>
      <c r="AH163" s="36">
        <f t="shared" si="107"/>
        <v>0</v>
      </c>
      <c r="AI163" s="36">
        <f t="shared" si="108"/>
        <v>0</v>
      </c>
      <c r="AJ163" s="36">
        <f t="shared" si="109"/>
        <v>0</v>
      </c>
      <c r="AK163" s="36">
        <f t="shared" si="110"/>
        <v>0</v>
      </c>
      <c r="AL163" s="36">
        <f t="shared" si="111"/>
        <v>0</v>
      </c>
      <c r="AM163" s="36">
        <f t="shared" si="112"/>
        <v>0</v>
      </c>
      <c r="AN163" s="36">
        <f t="shared" si="113"/>
        <v>0</v>
      </c>
      <c r="AO163" s="36">
        <f t="shared" si="114"/>
        <v>0</v>
      </c>
      <c r="AP163" s="36">
        <f t="shared" si="115"/>
        <v>0</v>
      </c>
      <c r="AQ163" s="36">
        <f t="shared" si="116"/>
        <v>0</v>
      </c>
      <c r="AR163" s="36">
        <f t="shared" si="117"/>
        <v>0</v>
      </c>
      <c r="AS163" s="36">
        <f t="shared" si="118"/>
        <v>0</v>
      </c>
      <c r="AT163" s="36">
        <f t="shared" si="119"/>
        <v>0</v>
      </c>
      <c r="AU163" s="36">
        <f t="shared" si="120"/>
        <v>0</v>
      </c>
      <c r="AV163" s="36">
        <f t="shared" si="121"/>
        <v>0</v>
      </c>
      <c r="AW163" s="36">
        <f t="shared" si="79"/>
        <v>0</v>
      </c>
      <c r="AX163" s="36">
        <f t="shared" si="122"/>
        <v>0</v>
      </c>
      <c r="AY163" s="36">
        <f t="shared" si="123"/>
        <v>0</v>
      </c>
      <c r="AZ163" s="36">
        <f t="shared" si="124"/>
        <v>0</v>
      </c>
      <c r="BA163" s="36">
        <f t="shared" si="125"/>
        <v>0</v>
      </c>
      <c r="BB163" s="36">
        <f t="shared" si="126"/>
        <v>0</v>
      </c>
      <c r="BC163" s="36">
        <f t="shared" si="127"/>
        <v>0</v>
      </c>
      <c r="BD163" s="36">
        <f t="shared" si="128"/>
        <v>0</v>
      </c>
      <c r="BE163" s="36">
        <f t="shared" si="129"/>
        <v>0</v>
      </c>
      <c r="BF163" s="36">
        <f t="shared" si="130"/>
        <v>0</v>
      </c>
      <c r="BG163" s="36">
        <f t="shared" si="131"/>
        <v>0</v>
      </c>
      <c r="BH163" s="36">
        <f t="shared" si="132"/>
        <v>0</v>
      </c>
      <c r="BI163" s="36">
        <f t="shared" si="133"/>
        <v>0</v>
      </c>
      <c r="BJ163" s="36">
        <f t="shared" si="134"/>
        <v>0</v>
      </c>
      <c r="BK163" s="36">
        <f t="shared" si="80"/>
        <v>0</v>
      </c>
      <c r="BL163" s="36">
        <f t="shared" si="81"/>
        <v>0</v>
      </c>
      <c r="BM163" s="36">
        <f t="shared" si="135"/>
        <v>0</v>
      </c>
      <c r="BN163" s="36">
        <f t="shared" si="136"/>
        <v>0</v>
      </c>
      <c r="BO163" s="36">
        <f t="shared" si="137"/>
        <v>0</v>
      </c>
    </row>
    <row r="164" spans="1:67" ht="18" customHeight="1" x14ac:dyDescent="0.3">
      <c r="A164" s="80" t="str" cm="1">
        <f t="array" ref="A164">IFERROR(INDEX(Schools!$E$2:$E$852,MATCH(0,IF($C$8=Schools!$C$2:$C$852,COUNTIF($A$136:A163,Schools!$E$2:$E$852),""),0)),"")</f>
        <v/>
      </c>
      <c r="B164" s="84" t="str" cm="1">
        <f t="array" ref="B164">IFERROR(INDEX(Schools!$B$2:$B$852,MATCH(1,(Schools!$E$2:$E$852=A164)*(Schools!$C$2:$C$852=$C$8),0)),"")</f>
        <v/>
      </c>
      <c r="C164" s="85"/>
      <c r="D164" s="85"/>
      <c r="E164" s="86"/>
      <c r="F164" s="80" t="str" cm="1">
        <f t="array" ref="F164">IFERROR(INDEX(Schools!$D$2:$D$852,MATCH(1,(Schools!$E$2:$E$852=A164)*(Schools!$C$2:$C$852=$C$8),0)),"")</f>
        <v/>
      </c>
      <c r="G164" s="87" t="s">
        <v>653</v>
      </c>
      <c r="H164" s="36">
        <f t="shared" si="138"/>
        <v>0</v>
      </c>
      <c r="I164" s="36">
        <f t="shared" si="82"/>
        <v>0</v>
      </c>
      <c r="J164" s="36">
        <f t="shared" si="83"/>
        <v>0</v>
      </c>
      <c r="K164" s="36">
        <f t="shared" si="84"/>
        <v>0</v>
      </c>
      <c r="L164" s="36">
        <f t="shared" si="85"/>
        <v>0</v>
      </c>
      <c r="M164" s="36">
        <f t="shared" si="86"/>
        <v>0</v>
      </c>
      <c r="N164" s="36">
        <f t="shared" si="87"/>
        <v>0</v>
      </c>
      <c r="O164" s="36">
        <f t="shared" si="88"/>
        <v>0</v>
      </c>
      <c r="P164" s="36">
        <f t="shared" si="89"/>
        <v>0</v>
      </c>
      <c r="Q164" s="36">
        <f t="shared" si="90"/>
        <v>0</v>
      </c>
      <c r="R164" s="36">
        <f t="shared" si="91"/>
        <v>0</v>
      </c>
      <c r="S164" s="36">
        <f t="shared" si="92"/>
        <v>0</v>
      </c>
      <c r="T164" s="36">
        <f t="shared" si="93"/>
        <v>0</v>
      </c>
      <c r="U164" s="36">
        <f t="shared" si="94"/>
        <v>0</v>
      </c>
      <c r="V164" s="36">
        <f t="shared" si="95"/>
        <v>0</v>
      </c>
      <c r="W164" s="36">
        <f t="shared" si="96"/>
        <v>0</v>
      </c>
      <c r="X164" s="36">
        <f t="shared" si="97"/>
        <v>0</v>
      </c>
      <c r="Y164" s="36">
        <f t="shared" si="98"/>
        <v>0</v>
      </c>
      <c r="Z164" s="36">
        <f t="shared" si="99"/>
        <v>0</v>
      </c>
      <c r="AA164" s="36">
        <f t="shared" si="100"/>
        <v>0</v>
      </c>
      <c r="AB164" s="36">
        <f t="shared" si="101"/>
        <v>0</v>
      </c>
      <c r="AC164" s="36">
        <f t="shared" si="102"/>
        <v>0</v>
      </c>
      <c r="AD164" s="36">
        <f t="shared" si="103"/>
        <v>0</v>
      </c>
      <c r="AE164" s="36">
        <f t="shared" si="104"/>
        <v>0</v>
      </c>
      <c r="AF164" s="36">
        <f t="shared" si="105"/>
        <v>0</v>
      </c>
      <c r="AG164" s="36">
        <f t="shared" si="106"/>
        <v>0</v>
      </c>
      <c r="AH164" s="36">
        <f t="shared" si="107"/>
        <v>0</v>
      </c>
      <c r="AI164" s="36">
        <f t="shared" si="108"/>
        <v>0</v>
      </c>
      <c r="AJ164" s="36">
        <f t="shared" si="109"/>
        <v>0</v>
      </c>
      <c r="AK164" s="36">
        <f t="shared" si="110"/>
        <v>0</v>
      </c>
      <c r="AL164" s="36">
        <f t="shared" si="111"/>
        <v>0</v>
      </c>
      <c r="AM164" s="36">
        <f t="shared" si="112"/>
        <v>0</v>
      </c>
      <c r="AN164" s="36">
        <f t="shared" si="113"/>
        <v>0</v>
      </c>
      <c r="AO164" s="36">
        <f t="shared" si="114"/>
        <v>0</v>
      </c>
      <c r="AP164" s="36">
        <f t="shared" si="115"/>
        <v>0</v>
      </c>
      <c r="AQ164" s="36">
        <f t="shared" si="116"/>
        <v>0</v>
      </c>
      <c r="AR164" s="36">
        <f t="shared" si="117"/>
        <v>0</v>
      </c>
      <c r="AS164" s="36">
        <f t="shared" si="118"/>
        <v>0</v>
      </c>
      <c r="AT164" s="36">
        <f t="shared" si="119"/>
        <v>0</v>
      </c>
      <c r="AU164" s="36">
        <f t="shared" si="120"/>
        <v>0</v>
      </c>
      <c r="AV164" s="36">
        <f t="shared" si="121"/>
        <v>0</v>
      </c>
      <c r="AW164" s="36">
        <f t="shared" si="79"/>
        <v>0</v>
      </c>
      <c r="AX164" s="36">
        <f t="shared" si="122"/>
        <v>0</v>
      </c>
      <c r="AY164" s="36">
        <f t="shared" si="123"/>
        <v>0</v>
      </c>
      <c r="AZ164" s="36">
        <f t="shared" si="124"/>
        <v>0</v>
      </c>
      <c r="BA164" s="36">
        <f t="shared" si="125"/>
        <v>0</v>
      </c>
      <c r="BB164" s="36">
        <f t="shared" si="126"/>
        <v>0</v>
      </c>
      <c r="BC164" s="36">
        <f t="shared" si="127"/>
        <v>0</v>
      </c>
      <c r="BD164" s="36">
        <f t="shared" si="128"/>
        <v>0</v>
      </c>
      <c r="BE164" s="36">
        <f t="shared" si="129"/>
        <v>0</v>
      </c>
      <c r="BF164" s="36">
        <f t="shared" si="130"/>
        <v>0</v>
      </c>
      <c r="BG164" s="36">
        <f t="shared" si="131"/>
        <v>0</v>
      </c>
      <c r="BH164" s="36">
        <f t="shared" si="132"/>
        <v>0</v>
      </c>
      <c r="BI164" s="36">
        <f t="shared" si="133"/>
        <v>0</v>
      </c>
      <c r="BJ164" s="36">
        <f t="shared" si="134"/>
        <v>0</v>
      </c>
      <c r="BK164" s="36">
        <f t="shared" si="80"/>
        <v>0</v>
      </c>
      <c r="BL164" s="36">
        <f t="shared" si="81"/>
        <v>0</v>
      </c>
      <c r="BM164" s="36">
        <f t="shared" si="135"/>
        <v>0</v>
      </c>
      <c r="BN164" s="36">
        <f t="shared" si="136"/>
        <v>0</v>
      </c>
      <c r="BO164" s="36">
        <f t="shared" si="137"/>
        <v>0</v>
      </c>
    </row>
    <row r="165" spans="1:67" ht="18" customHeight="1" x14ac:dyDescent="0.3">
      <c r="A165" s="80" t="str" cm="1">
        <f t="array" ref="A165">IFERROR(INDEX(Schools!$E$2:$E$852,MATCH(0,IF($C$8=Schools!$C$2:$C$852,COUNTIF($A$136:A164,Schools!$E$2:$E$852),""),0)),"")</f>
        <v/>
      </c>
      <c r="B165" s="84" t="str" cm="1">
        <f t="array" ref="B165">IFERROR(INDEX(Schools!$B$2:$B$852,MATCH(1,(Schools!$E$2:$E$852=A165)*(Schools!$C$2:$C$852=$C$8),0)),"")</f>
        <v/>
      </c>
      <c r="C165" s="85"/>
      <c r="D165" s="85"/>
      <c r="E165" s="86"/>
      <c r="F165" s="80" t="str" cm="1">
        <f t="array" ref="F165">IFERROR(INDEX(Schools!$D$2:$D$852,MATCH(1,(Schools!$E$2:$E$852=A165)*(Schools!$C$2:$C$852=$C$8),0)),"")</f>
        <v/>
      </c>
      <c r="G165" s="87" t="s">
        <v>653</v>
      </c>
      <c r="H165" s="36">
        <f t="shared" si="138"/>
        <v>0</v>
      </c>
      <c r="I165" s="36">
        <f t="shared" si="82"/>
        <v>0</v>
      </c>
      <c r="J165" s="36">
        <f t="shared" si="83"/>
        <v>0</v>
      </c>
      <c r="K165" s="36">
        <f t="shared" si="84"/>
        <v>0</v>
      </c>
      <c r="L165" s="36">
        <f t="shared" si="85"/>
        <v>0</v>
      </c>
      <c r="M165" s="36">
        <f t="shared" si="86"/>
        <v>0</v>
      </c>
      <c r="N165" s="36">
        <f t="shared" si="87"/>
        <v>0</v>
      </c>
      <c r="O165" s="36">
        <f t="shared" si="88"/>
        <v>0</v>
      </c>
      <c r="P165" s="36">
        <f t="shared" si="89"/>
        <v>0</v>
      </c>
      <c r="Q165" s="36">
        <f t="shared" si="90"/>
        <v>0</v>
      </c>
      <c r="R165" s="36">
        <f t="shared" si="91"/>
        <v>0</v>
      </c>
      <c r="S165" s="36">
        <f t="shared" si="92"/>
        <v>0</v>
      </c>
      <c r="T165" s="36">
        <f t="shared" si="93"/>
        <v>0</v>
      </c>
      <c r="U165" s="36">
        <f t="shared" si="94"/>
        <v>0</v>
      </c>
      <c r="V165" s="36">
        <f t="shared" si="95"/>
        <v>0</v>
      </c>
      <c r="W165" s="36">
        <f t="shared" si="96"/>
        <v>0</v>
      </c>
      <c r="X165" s="36">
        <f t="shared" si="97"/>
        <v>0</v>
      </c>
      <c r="Y165" s="36">
        <f t="shared" si="98"/>
        <v>0</v>
      </c>
      <c r="Z165" s="36">
        <f t="shared" si="99"/>
        <v>0</v>
      </c>
      <c r="AA165" s="36">
        <f t="shared" si="100"/>
        <v>0</v>
      </c>
      <c r="AB165" s="36">
        <f t="shared" si="101"/>
        <v>0</v>
      </c>
      <c r="AC165" s="36">
        <f t="shared" si="102"/>
        <v>0</v>
      </c>
      <c r="AD165" s="36">
        <f t="shared" si="103"/>
        <v>0</v>
      </c>
      <c r="AE165" s="36">
        <f t="shared" si="104"/>
        <v>0</v>
      </c>
      <c r="AF165" s="36">
        <f t="shared" si="105"/>
        <v>0</v>
      </c>
      <c r="AG165" s="36">
        <f t="shared" si="106"/>
        <v>0</v>
      </c>
      <c r="AH165" s="36">
        <f t="shared" si="107"/>
        <v>0</v>
      </c>
      <c r="AI165" s="36">
        <f t="shared" si="108"/>
        <v>0</v>
      </c>
      <c r="AJ165" s="36">
        <f t="shared" si="109"/>
        <v>0</v>
      </c>
      <c r="AK165" s="36">
        <f t="shared" si="110"/>
        <v>0</v>
      </c>
      <c r="AL165" s="36">
        <f t="shared" si="111"/>
        <v>0</v>
      </c>
      <c r="AM165" s="36">
        <f t="shared" si="112"/>
        <v>0</v>
      </c>
      <c r="AN165" s="36">
        <f t="shared" si="113"/>
        <v>0</v>
      </c>
      <c r="AO165" s="36">
        <f t="shared" si="114"/>
        <v>0</v>
      </c>
      <c r="AP165" s="36">
        <f t="shared" si="115"/>
        <v>0</v>
      </c>
      <c r="AQ165" s="36">
        <f t="shared" si="116"/>
        <v>0</v>
      </c>
      <c r="AR165" s="36">
        <f t="shared" si="117"/>
        <v>0</v>
      </c>
      <c r="AS165" s="36">
        <f t="shared" si="118"/>
        <v>0</v>
      </c>
      <c r="AT165" s="36">
        <f t="shared" si="119"/>
        <v>0</v>
      </c>
      <c r="AU165" s="36">
        <f t="shared" si="120"/>
        <v>0</v>
      </c>
      <c r="AV165" s="36">
        <f t="shared" si="121"/>
        <v>0</v>
      </c>
      <c r="AW165" s="36">
        <f t="shared" si="79"/>
        <v>0</v>
      </c>
      <c r="AX165" s="36">
        <f t="shared" si="122"/>
        <v>0</v>
      </c>
      <c r="AY165" s="36">
        <f t="shared" si="123"/>
        <v>0</v>
      </c>
      <c r="AZ165" s="36">
        <f t="shared" si="124"/>
        <v>0</v>
      </c>
      <c r="BA165" s="36">
        <f t="shared" si="125"/>
        <v>0</v>
      </c>
      <c r="BB165" s="36">
        <f t="shared" si="126"/>
        <v>0</v>
      </c>
      <c r="BC165" s="36">
        <f t="shared" si="127"/>
        <v>0</v>
      </c>
      <c r="BD165" s="36">
        <f t="shared" si="128"/>
        <v>0</v>
      </c>
      <c r="BE165" s="36">
        <f t="shared" si="129"/>
        <v>0</v>
      </c>
      <c r="BF165" s="36">
        <f t="shared" si="130"/>
        <v>0</v>
      </c>
      <c r="BG165" s="36">
        <f t="shared" si="131"/>
        <v>0</v>
      </c>
      <c r="BH165" s="36">
        <f t="shared" si="132"/>
        <v>0</v>
      </c>
      <c r="BI165" s="36">
        <f t="shared" si="133"/>
        <v>0</v>
      </c>
      <c r="BJ165" s="36">
        <f t="shared" si="134"/>
        <v>0</v>
      </c>
      <c r="BK165" s="36">
        <f t="shared" si="80"/>
        <v>0</v>
      </c>
      <c r="BL165" s="36">
        <f t="shared" si="81"/>
        <v>0</v>
      </c>
      <c r="BM165" s="36">
        <f t="shared" si="135"/>
        <v>0</v>
      </c>
      <c r="BN165" s="36">
        <f t="shared" si="136"/>
        <v>0</v>
      </c>
      <c r="BO165" s="36">
        <f t="shared" si="137"/>
        <v>0</v>
      </c>
    </row>
    <row r="166" spans="1:67" ht="18" customHeight="1" x14ac:dyDescent="0.3">
      <c r="A166" s="80" t="str" cm="1">
        <f t="array" ref="A166">IFERROR(INDEX(Schools!$E$2:$E$852,MATCH(0,IF($C$8=Schools!$C$2:$C$852,COUNTIF($A$136:A165,Schools!$E$2:$E$852),""),0)),"")</f>
        <v/>
      </c>
      <c r="B166" s="84" t="str" cm="1">
        <f t="array" ref="B166">IFERROR(INDEX(Schools!$B$2:$B$852,MATCH(1,(Schools!$E$2:$E$852=A166)*(Schools!$C$2:$C$852=$C$8),0)),"")</f>
        <v/>
      </c>
      <c r="C166" s="85"/>
      <c r="D166" s="85"/>
      <c r="E166" s="86"/>
      <c r="F166" s="80" t="str" cm="1">
        <f t="array" ref="F166">IFERROR(INDEX(Schools!$D$2:$D$852,MATCH(1,(Schools!$E$2:$E$852=A166)*(Schools!$C$2:$C$852=$C$8),0)),"")</f>
        <v/>
      </c>
      <c r="G166" s="87" t="s">
        <v>653</v>
      </c>
      <c r="H166" s="36">
        <f t="shared" si="138"/>
        <v>0</v>
      </c>
      <c r="I166" s="36">
        <f t="shared" si="82"/>
        <v>0</v>
      </c>
      <c r="J166" s="36">
        <f t="shared" si="83"/>
        <v>0</v>
      </c>
      <c r="K166" s="36">
        <f t="shared" si="84"/>
        <v>0</v>
      </c>
      <c r="L166" s="36">
        <f t="shared" si="85"/>
        <v>0</v>
      </c>
      <c r="M166" s="36">
        <f t="shared" si="86"/>
        <v>0</v>
      </c>
      <c r="N166" s="36">
        <f t="shared" si="87"/>
        <v>0</v>
      </c>
      <c r="O166" s="36">
        <f t="shared" si="88"/>
        <v>0</v>
      </c>
      <c r="P166" s="36">
        <f t="shared" si="89"/>
        <v>0</v>
      </c>
      <c r="Q166" s="36">
        <f t="shared" si="90"/>
        <v>0</v>
      </c>
      <c r="R166" s="36">
        <f t="shared" si="91"/>
        <v>0</v>
      </c>
      <c r="S166" s="36">
        <f t="shared" si="92"/>
        <v>0</v>
      </c>
      <c r="T166" s="36">
        <f t="shared" si="93"/>
        <v>0</v>
      </c>
      <c r="U166" s="36">
        <f t="shared" si="94"/>
        <v>0</v>
      </c>
      <c r="V166" s="36">
        <f t="shared" si="95"/>
        <v>0</v>
      </c>
      <c r="W166" s="36">
        <f t="shared" si="96"/>
        <v>0</v>
      </c>
      <c r="X166" s="36">
        <f t="shared" si="97"/>
        <v>0</v>
      </c>
      <c r="Y166" s="36">
        <f t="shared" si="98"/>
        <v>0</v>
      </c>
      <c r="Z166" s="36">
        <f t="shared" si="99"/>
        <v>0</v>
      </c>
      <c r="AA166" s="36">
        <f t="shared" si="100"/>
        <v>0</v>
      </c>
      <c r="AB166" s="36">
        <f t="shared" si="101"/>
        <v>0</v>
      </c>
      <c r="AC166" s="36">
        <f t="shared" si="102"/>
        <v>0</v>
      </c>
      <c r="AD166" s="36">
        <f t="shared" si="103"/>
        <v>0</v>
      </c>
      <c r="AE166" s="36">
        <f t="shared" si="104"/>
        <v>0</v>
      </c>
      <c r="AF166" s="36">
        <f t="shared" si="105"/>
        <v>0</v>
      </c>
      <c r="AG166" s="36">
        <f t="shared" si="106"/>
        <v>0</v>
      </c>
      <c r="AH166" s="36">
        <f t="shared" si="107"/>
        <v>0</v>
      </c>
      <c r="AI166" s="36">
        <f t="shared" si="108"/>
        <v>0</v>
      </c>
      <c r="AJ166" s="36">
        <f t="shared" si="109"/>
        <v>0</v>
      </c>
      <c r="AK166" s="36">
        <f t="shared" si="110"/>
        <v>0</v>
      </c>
      <c r="AL166" s="36">
        <f t="shared" si="111"/>
        <v>0</v>
      </c>
      <c r="AM166" s="36">
        <f t="shared" si="112"/>
        <v>0</v>
      </c>
      <c r="AN166" s="36">
        <f t="shared" si="113"/>
        <v>0</v>
      </c>
      <c r="AO166" s="36">
        <f t="shared" si="114"/>
        <v>0</v>
      </c>
      <c r="AP166" s="36">
        <f t="shared" si="115"/>
        <v>0</v>
      </c>
      <c r="AQ166" s="36">
        <f t="shared" si="116"/>
        <v>0</v>
      </c>
      <c r="AR166" s="36">
        <f t="shared" si="117"/>
        <v>0</v>
      </c>
      <c r="AS166" s="36">
        <f t="shared" si="118"/>
        <v>0</v>
      </c>
      <c r="AT166" s="36">
        <f t="shared" si="119"/>
        <v>0</v>
      </c>
      <c r="AU166" s="36">
        <f t="shared" si="120"/>
        <v>0</v>
      </c>
      <c r="AV166" s="36">
        <f t="shared" si="121"/>
        <v>0</v>
      </c>
      <c r="AW166" s="36">
        <f t="shared" si="79"/>
        <v>0</v>
      </c>
      <c r="AX166" s="36">
        <f t="shared" si="122"/>
        <v>0</v>
      </c>
      <c r="AY166" s="36">
        <f t="shared" si="123"/>
        <v>0</v>
      </c>
      <c r="AZ166" s="36">
        <f t="shared" si="124"/>
        <v>0</v>
      </c>
      <c r="BA166" s="36">
        <f t="shared" si="125"/>
        <v>0</v>
      </c>
      <c r="BB166" s="36">
        <f t="shared" si="126"/>
        <v>0</v>
      </c>
      <c r="BC166" s="36">
        <f t="shared" si="127"/>
        <v>0</v>
      </c>
      <c r="BD166" s="36">
        <f t="shared" si="128"/>
        <v>0</v>
      </c>
      <c r="BE166" s="36">
        <f t="shared" si="129"/>
        <v>0</v>
      </c>
      <c r="BF166" s="36">
        <f t="shared" si="130"/>
        <v>0</v>
      </c>
      <c r="BG166" s="36">
        <f t="shared" si="131"/>
        <v>0</v>
      </c>
      <c r="BH166" s="36">
        <f t="shared" si="132"/>
        <v>0</v>
      </c>
      <c r="BI166" s="36">
        <f t="shared" si="133"/>
        <v>0</v>
      </c>
      <c r="BJ166" s="36">
        <f t="shared" si="134"/>
        <v>0</v>
      </c>
      <c r="BK166" s="36">
        <f t="shared" si="80"/>
        <v>0</v>
      </c>
      <c r="BL166" s="36">
        <f t="shared" si="81"/>
        <v>0</v>
      </c>
      <c r="BM166" s="36">
        <f t="shared" si="135"/>
        <v>0</v>
      </c>
      <c r="BN166" s="36">
        <f t="shared" si="136"/>
        <v>0</v>
      </c>
      <c r="BO166" s="36">
        <f t="shared" si="137"/>
        <v>0</v>
      </c>
    </row>
    <row r="167" spans="1:67" ht="18" customHeight="1" x14ac:dyDescent="0.3">
      <c r="A167" s="80" t="str" cm="1">
        <f t="array" ref="A167">IFERROR(INDEX(Schools!$E$2:$E$852,MATCH(0,IF($C$8=Schools!$C$2:$C$852,COUNTIF($A$136:A166,Schools!$E$2:$E$852),""),0)),"")</f>
        <v/>
      </c>
      <c r="B167" s="84" t="str" cm="1">
        <f t="array" ref="B167">IFERROR(INDEX(Schools!$B$2:$B$852,MATCH(1,(Schools!$E$2:$E$852=A167)*(Schools!$C$2:$C$852=$C$8),0)),"")</f>
        <v/>
      </c>
      <c r="C167" s="85"/>
      <c r="D167" s="85"/>
      <c r="E167" s="86"/>
      <c r="F167" s="80" t="str" cm="1">
        <f t="array" ref="F167">IFERROR(INDEX(Schools!$D$2:$D$852,MATCH(1,(Schools!$E$2:$E$852=A167)*(Schools!$C$2:$C$852=$C$8),0)),"")</f>
        <v/>
      </c>
      <c r="G167" s="87" t="s">
        <v>653</v>
      </c>
      <c r="H167" s="36">
        <f t="shared" si="138"/>
        <v>0</v>
      </c>
      <c r="I167" s="36">
        <f t="shared" si="82"/>
        <v>0</v>
      </c>
      <c r="J167" s="36">
        <f t="shared" si="83"/>
        <v>0</v>
      </c>
      <c r="K167" s="36">
        <f t="shared" si="84"/>
        <v>0</v>
      </c>
      <c r="L167" s="36">
        <f t="shared" si="85"/>
        <v>0</v>
      </c>
      <c r="M167" s="36">
        <f t="shared" si="86"/>
        <v>0</v>
      </c>
      <c r="N167" s="36">
        <f t="shared" si="87"/>
        <v>0</v>
      </c>
      <c r="O167" s="36">
        <f t="shared" si="88"/>
        <v>0</v>
      </c>
      <c r="P167" s="36">
        <f t="shared" si="89"/>
        <v>0</v>
      </c>
      <c r="Q167" s="36">
        <f t="shared" si="90"/>
        <v>0</v>
      </c>
      <c r="R167" s="36">
        <f t="shared" si="91"/>
        <v>0</v>
      </c>
      <c r="S167" s="36">
        <f t="shared" si="92"/>
        <v>0</v>
      </c>
      <c r="T167" s="36">
        <f t="shared" si="93"/>
        <v>0</v>
      </c>
      <c r="U167" s="36">
        <f t="shared" si="94"/>
        <v>0</v>
      </c>
      <c r="V167" s="36">
        <f t="shared" si="95"/>
        <v>0</v>
      </c>
      <c r="W167" s="36">
        <f t="shared" si="96"/>
        <v>0</v>
      </c>
      <c r="X167" s="36">
        <f t="shared" si="97"/>
        <v>0</v>
      </c>
      <c r="Y167" s="36">
        <f t="shared" si="98"/>
        <v>0</v>
      </c>
      <c r="Z167" s="36">
        <f t="shared" si="99"/>
        <v>0</v>
      </c>
      <c r="AA167" s="36">
        <f t="shared" si="100"/>
        <v>0</v>
      </c>
      <c r="AB167" s="36">
        <f t="shared" si="101"/>
        <v>0</v>
      </c>
      <c r="AC167" s="36">
        <f t="shared" si="102"/>
        <v>0</v>
      </c>
      <c r="AD167" s="36">
        <f t="shared" si="103"/>
        <v>0</v>
      </c>
      <c r="AE167" s="36">
        <f t="shared" si="104"/>
        <v>0</v>
      </c>
      <c r="AF167" s="36">
        <f t="shared" si="105"/>
        <v>0</v>
      </c>
      <c r="AG167" s="36">
        <f t="shared" si="106"/>
        <v>0</v>
      </c>
      <c r="AH167" s="36">
        <f t="shared" si="107"/>
        <v>0</v>
      </c>
      <c r="AI167" s="36">
        <f t="shared" si="108"/>
        <v>0</v>
      </c>
      <c r="AJ167" s="36">
        <f t="shared" si="109"/>
        <v>0</v>
      </c>
      <c r="AK167" s="36">
        <f t="shared" si="110"/>
        <v>0</v>
      </c>
      <c r="AL167" s="36">
        <f t="shared" si="111"/>
        <v>0</v>
      </c>
      <c r="AM167" s="36">
        <f t="shared" si="112"/>
        <v>0</v>
      </c>
      <c r="AN167" s="36">
        <f t="shared" si="113"/>
        <v>0</v>
      </c>
      <c r="AO167" s="36">
        <f t="shared" si="114"/>
        <v>0</v>
      </c>
      <c r="AP167" s="36">
        <f t="shared" si="115"/>
        <v>0</v>
      </c>
      <c r="AQ167" s="36">
        <f t="shared" si="116"/>
        <v>0</v>
      </c>
      <c r="AR167" s="36">
        <f t="shared" si="117"/>
        <v>0</v>
      </c>
      <c r="AS167" s="36">
        <f t="shared" si="118"/>
        <v>0</v>
      </c>
      <c r="AT167" s="36">
        <f t="shared" si="119"/>
        <v>0</v>
      </c>
      <c r="AU167" s="36">
        <f t="shared" si="120"/>
        <v>0</v>
      </c>
      <c r="AV167" s="36">
        <f t="shared" si="121"/>
        <v>0</v>
      </c>
      <c r="AW167" s="36">
        <f t="shared" si="79"/>
        <v>0</v>
      </c>
      <c r="AX167" s="36">
        <f t="shared" si="122"/>
        <v>0</v>
      </c>
      <c r="AY167" s="36">
        <f t="shared" si="123"/>
        <v>0</v>
      </c>
      <c r="AZ167" s="36">
        <f t="shared" si="124"/>
        <v>0</v>
      </c>
      <c r="BA167" s="36">
        <f t="shared" si="125"/>
        <v>0</v>
      </c>
      <c r="BB167" s="36">
        <f t="shared" si="126"/>
        <v>0</v>
      </c>
      <c r="BC167" s="36">
        <f t="shared" si="127"/>
        <v>0</v>
      </c>
      <c r="BD167" s="36">
        <f t="shared" si="128"/>
        <v>0</v>
      </c>
      <c r="BE167" s="36">
        <f t="shared" si="129"/>
        <v>0</v>
      </c>
      <c r="BF167" s="36">
        <f t="shared" si="130"/>
        <v>0</v>
      </c>
      <c r="BG167" s="36">
        <f t="shared" si="131"/>
        <v>0</v>
      </c>
      <c r="BH167" s="36">
        <f t="shared" si="132"/>
        <v>0</v>
      </c>
      <c r="BI167" s="36">
        <f t="shared" si="133"/>
        <v>0</v>
      </c>
      <c r="BJ167" s="36">
        <f t="shared" si="134"/>
        <v>0</v>
      </c>
      <c r="BK167" s="36">
        <f t="shared" si="80"/>
        <v>0</v>
      </c>
      <c r="BL167" s="36">
        <f t="shared" si="81"/>
        <v>0</v>
      </c>
      <c r="BM167" s="36">
        <f t="shared" si="135"/>
        <v>0</v>
      </c>
      <c r="BN167" s="36">
        <f t="shared" si="136"/>
        <v>0</v>
      </c>
      <c r="BO167" s="36">
        <f t="shared" si="137"/>
        <v>0</v>
      </c>
    </row>
    <row r="168" spans="1:67" ht="18" customHeight="1" x14ac:dyDescent="0.3">
      <c r="A168" s="80" t="str" cm="1">
        <f t="array" ref="A168">IFERROR(INDEX(Schools!$E$2:$E$852,MATCH(0,IF($C$8=Schools!$C$2:$C$852,COUNTIF($A$136:A167,Schools!$E$2:$E$852),""),0)),"")</f>
        <v/>
      </c>
      <c r="B168" s="84" t="str" cm="1">
        <f t="array" ref="B168">IFERROR(INDEX(Schools!$B$2:$B$852,MATCH(1,(Schools!$E$2:$E$852=A168)*(Schools!$C$2:$C$852=$C$8),0)),"")</f>
        <v/>
      </c>
      <c r="C168" s="85"/>
      <c r="D168" s="85"/>
      <c r="E168" s="86"/>
      <c r="F168" s="80" t="str" cm="1">
        <f t="array" ref="F168">IFERROR(INDEX(Schools!$D$2:$D$852,MATCH(1,(Schools!$E$2:$E$852=A168)*(Schools!$C$2:$C$852=$C$8),0)),"")</f>
        <v/>
      </c>
      <c r="G168" s="87" t="s">
        <v>653</v>
      </c>
      <c r="H168" s="36">
        <f t="shared" si="138"/>
        <v>0</v>
      </c>
      <c r="I168" s="36">
        <f t="shared" si="82"/>
        <v>0</v>
      </c>
      <c r="J168" s="36">
        <f t="shared" si="83"/>
        <v>0</v>
      </c>
      <c r="K168" s="36">
        <f t="shared" si="84"/>
        <v>0</v>
      </c>
      <c r="L168" s="36">
        <f t="shared" si="85"/>
        <v>0</v>
      </c>
      <c r="M168" s="36">
        <f t="shared" si="86"/>
        <v>0</v>
      </c>
      <c r="N168" s="36">
        <f t="shared" si="87"/>
        <v>0</v>
      </c>
      <c r="O168" s="36">
        <f t="shared" si="88"/>
        <v>0</v>
      </c>
      <c r="P168" s="36">
        <f t="shared" si="89"/>
        <v>0</v>
      </c>
      <c r="Q168" s="36">
        <f t="shared" si="90"/>
        <v>0</v>
      </c>
      <c r="R168" s="36">
        <f t="shared" si="91"/>
        <v>0</v>
      </c>
      <c r="S168" s="36">
        <f t="shared" si="92"/>
        <v>0</v>
      </c>
      <c r="T168" s="36">
        <f t="shared" si="93"/>
        <v>0</v>
      </c>
      <c r="U168" s="36">
        <f t="shared" si="94"/>
        <v>0</v>
      </c>
      <c r="V168" s="36">
        <f t="shared" si="95"/>
        <v>0</v>
      </c>
      <c r="W168" s="36">
        <f t="shared" si="96"/>
        <v>0</v>
      </c>
      <c r="X168" s="36">
        <f t="shared" si="97"/>
        <v>0</v>
      </c>
      <c r="Y168" s="36">
        <f t="shared" si="98"/>
        <v>0</v>
      </c>
      <c r="Z168" s="36">
        <f t="shared" si="99"/>
        <v>0</v>
      </c>
      <c r="AA168" s="36">
        <f t="shared" si="100"/>
        <v>0</v>
      </c>
      <c r="AB168" s="36">
        <f t="shared" si="101"/>
        <v>0</v>
      </c>
      <c r="AC168" s="36">
        <f t="shared" si="102"/>
        <v>0</v>
      </c>
      <c r="AD168" s="36">
        <f t="shared" si="103"/>
        <v>0</v>
      </c>
      <c r="AE168" s="36">
        <f t="shared" si="104"/>
        <v>0</v>
      </c>
      <c r="AF168" s="36">
        <f t="shared" si="105"/>
        <v>0</v>
      </c>
      <c r="AG168" s="36">
        <f t="shared" si="106"/>
        <v>0</v>
      </c>
      <c r="AH168" s="36">
        <f t="shared" si="107"/>
        <v>0</v>
      </c>
      <c r="AI168" s="36">
        <f t="shared" si="108"/>
        <v>0</v>
      </c>
      <c r="AJ168" s="36">
        <f t="shared" si="109"/>
        <v>0</v>
      </c>
      <c r="AK168" s="36">
        <f t="shared" si="110"/>
        <v>0</v>
      </c>
      <c r="AL168" s="36">
        <f t="shared" si="111"/>
        <v>0</v>
      </c>
      <c r="AM168" s="36">
        <f t="shared" si="112"/>
        <v>0</v>
      </c>
      <c r="AN168" s="36">
        <f t="shared" si="113"/>
        <v>0</v>
      </c>
      <c r="AO168" s="36">
        <f t="shared" si="114"/>
        <v>0</v>
      </c>
      <c r="AP168" s="36">
        <f t="shared" si="115"/>
        <v>0</v>
      </c>
      <c r="AQ168" s="36">
        <f t="shared" si="116"/>
        <v>0</v>
      </c>
      <c r="AR168" s="36">
        <f t="shared" si="117"/>
        <v>0</v>
      </c>
      <c r="AS168" s="36">
        <f t="shared" si="118"/>
        <v>0</v>
      </c>
      <c r="AT168" s="36">
        <f t="shared" si="119"/>
        <v>0</v>
      </c>
      <c r="AU168" s="36">
        <f t="shared" si="120"/>
        <v>0</v>
      </c>
      <c r="AV168" s="36">
        <f t="shared" si="121"/>
        <v>0</v>
      </c>
      <c r="AW168" s="36">
        <f t="shared" si="79"/>
        <v>0</v>
      </c>
      <c r="AX168" s="36">
        <f t="shared" si="122"/>
        <v>0</v>
      </c>
      <c r="AY168" s="36">
        <f t="shared" si="123"/>
        <v>0</v>
      </c>
      <c r="AZ168" s="36">
        <f t="shared" si="124"/>
        <v>0</v>
      </c>
      <c r="BA168" s="36">
        <f t="shared" si="125"/>
        <v>0</v>
      </c>
      <c r="BB168" s="36">
        <f t="shared" si="126"/>
        <v>0</v>
      </c>
      <c r="BC168" s="36">
        <f t="shared" si="127"/>
        <v>0</v>
      </c>
      <c r="BD168" s="36">
        <f t="shared" si="128"/>
        <v>0</v>
      </c>
      <c r="BE168" s="36">
        <f t="shared" si="129"/>
        <v>0</v>
      </c>
      <c r="BF168" s="36">
        <f t="shared" si="130"/>
        <v>0</v>
      </c>
      <c r="BG168" s="36">
        <f t="shared" si="131"/>
        <v>0</v>
      </c>
      <c r="BH168" s="36">
        <f t="shared" si="132"/>
        <v>0</v>
      </c>
      <c r="BI168" s="36">
        <f t="shared" si="133"/>
        <v>0</v>
      </c>
      <c r="BJ168" s="36">
        <f t="shared" si="134"/>
        <v>0</v>
      </c>
      <c r="BK168" s="36">
        <f t="shared" si="80"/>
        <v>0</v>
      </c>
      <c r="BL168" s="36">
        <f t="shared" si="81"/>
        <v>0</v>
      </c>
      <c r="BM168" s="36">
        <f t="shared" si="135"/>
        <v>0</v>
      </c>
      <c r="BN168" s="36">
        <f t="shared" si="136"/>
        <v>0</v>
      </c>
      <c r="BO168" s="36">
        <f t="shared" si="137"/>
        <v>0</v>
      </c>
    </row>
    <row r="169" spans="1:67" ht="18" customHeight="1" x14ac:dyDescent="0.3">
      <c r="A169" s="80" t="str" cm="1">
        <f t="array" ref="A169">IFERROR(INDEX(Schools!$E$2:$E$852,MATCH(0,IF($C$8=Schools!$C$2:$C$852,COUNTIF($A$136:A168,Schools!$E$2:$E$852),""),0)),"")</f>
        <v/>
      </c>
      <c r="B169" s="84" t="str" cm="1">
        <f t="array" ref="B169">IFERROR(INDEX(Schools!$B$2:$B$852,MATCH(1,(Schools!$E$2:$E$852=A169)*(Schools!$C$2:$C$852=$C$8),0)),"")</f>
        <v/>
      </c>
      <c r="C169" s="85"/>
      <c r="D169" s="85"/>
      <c r="E169" s="86"/>
      <c r="F169" s="80" t="str" cm="1">
        <f t="array" ref="F169">IFERROR(INDEX(Schools!$D$2:$D$852,MATCH(1,(Schools!$E$2:$E$852=A169)*(Schools!$C$2:$C$852=$C$8),0)),"")</f>
        <v/>
      </c>
      <c r="G169" s="87" t="s">
        <v>653</v>
      </c>
      <c r="H169" s="36">
        <f t="shared" si="138"/>
        <v>0</v>
      </c>
      <c r="I169" s="36">
        <f t="shared" si="82"/>
        <v>0</v>
      </c>
      <c r="J169" s="36">
        <f t="shared" si="83"/>
        <v>0</v>
      </c>
      <c r="K169" s="36">
        <f t="shared" si="84"/>
        <v>0</v>
      </c>
      <c r="L169" s="36">
        <f t="shared" si="85"/>
        <v>0</v>
      </c>
      <c r="M169" s="36">
        <f t="shared" si="86"/>
        <v>0</v>
      </c>
      <c r="N169" s="36">
        <f t="shared" si="87"/>
        <v>0</v>
      </c>
      <c r="O169" s="36">
        <f t="shared" si="88"/>
        <v>0</v>
      </c>
      <c r="P169" s="36">
        <f t="shared" si="89"/>
        <v>0</v>
      </c>
      <c r="Q169" s="36">
        <f t="shared" si="90"/>
        <v>0</v>
      </c>
      <c r="R169" s="36">
        <f t="shared" si="91"/>
        <v>0</v>
      </c>
      <c r="S169" s="36">
        <f t="shared" si="92"/>
        <v>0</v>
      </c>
      <c r="T169" s="36">
        <f t="shared" si="93"/>
        <v>0</v>
      </c>
      <c r="U169" s="36">
        <f t="shared" si="94"/>
        <v>0</v>
      </c>
      <c r="V169" s="36">
        <f t="shared" si="95"/>
        <v>0</v>
      </c>
      <c r="W169" s="36">
        <f t="shared" si="96"/>
        <v>0</v>
      </c>
      <c r="X169" s="36">
        <f t="shared" si="97"/>
        <v>0</v>
      </c>
      <c r="Y169" s="36">
        <f t="shared" si="98"/>
        <v>0</v>
      </c>
      <c r="Z169" s="36">
        <f t="shared" si="99"/>
        <v>0</v>
      </c>
      <c r="AA169" s="36">
        <f t="shared" si="100"/>
        <v>0</v>
      </c>
      <c r="AB169" s="36">
        <f t="shared" si="101"/>
        <v>0</v>
      </c>
      <c r="AC169" s="36">
        <f t="shared" si="102"/>
        <v>0</v>
      </c>
      <c r="AD169" s="36">
        <f t="shared" si="103"/>
        <v>0</v>
      </c>
      <c r="AE169" s="36">
        <f t="shared" si="104"/>
        <v>0</v>
      </c>
      <c r="AF169" s="36">
        <f t="shared" si="105"/>
        <v>0</v>
      </c>
      <c r="AG169" s="36">
        <f t="shared" si="106"/>
        <v>0</v>
      </c>
      <c r="AH169" s="36">
        <f t="shared" si="107"/>
        <v>0</v>
      </c>
      <c r="AI169" s="36">
        <f t="shared" si="108"/>
        <v>0</v>
      </c>
      <c r="AJ169" s="36">
        <f t="shared" si="109"/>
        <v>0</v>
      </c>
      <c r="AK169" s="36">
        <f t="shared" si="110"/>
        <v>0</v>
      </c>
      <c r="AL169" s="36">
        <f t="shared" si="111"/>
        <v>0</v>
      </c>
      <c r="AM169" s="36">
        <f t="shared" si="112"/>
        <v>0</v>
      </c>
      <c r="AN169" s="36">
        <f t="shared" si="113"/>
        <v>0</v>
      </c>
      <c r="AO169" s="36">
        <f t="shared" si="114"/>
        <v>0</v>
      </c>
      <c r="AP169" s="36">
        <f t="shared" si="115"/>
        <v>0</v>
      </c>
      <c r="AQ169" s="36">
        <f t="shared" si="116"/>
        <v>0</v>
      </c>
      <c r="AR169" s="36">
        <f t="shared" si="117"/>
        <v>0</v>
      </c>
      <c r="AS169" s="36">
        <f t="shared" si="118"/>
        <v>0</v>
      </c>
      <c r="AT169" s="36">
        <f t="shared" si="119"/>
        <v>0</v>
      </c>
      <c r="AU169" s="36">
        <f t="shared" si="120"/>
        <v>0</v>
      </c>
      <c r="AV169" s="36">
        <f t="shared" si="121"/>
        <v>0</v>
      </c>
      <c r="AW169" s="36">
        <f t="shared" ref="AW169:AW200" si="139">IF($G169="Yes",$G$118+$F$118,0)</f>
        <v>0</v>
      </c>
      <c r="AX169" s="36">
        <f t="shared" si="122"/>
        <v>0</v>
      </c>
      <c r="AY169" s="36">
        <f t="shared" si="123"/>
        <v>0</v>
      </c>
      <c r="AZ169" s="36">
        <f t="shared" si="124"/>
        <v>0</v>
      </c>
      <c r="BA169" s="36">
        <f t="shared" si="125"/>
        <v>0</v>
      </c>
      <c r="BB169" s="36">
        <f t="shared" si="126"/>
        <v>0</v>
      </c>
      <c r="BC169" s="36">
        <f t="shared" si="127"/>
        <v>0</v>
      </c>
      <c r="BD169" s="36">
        <f t="shared" si="128"/>
        <v>0</v>
      </c>
      <c r="BE169" s="36">
        <f t="shared" si="129"/>
        <v>0</v>
      </c>
      <c r="BF169" s="36">
        <f t="shared" si="130"/>
        <v>0</v>
      </c>
      <c r="BG169" s="36">
        <f t="shared" si="131"/>
        <v>0</v>
      </c>
      <c r="BH169" s="36">
        <f t="shared" si="132"/>
        <v>0</v>
      </c>
      <c r="BI169" s="36">
        <f t="shared" si="133"/>
        <v>0</v>
      </c>
      <c r="BJ169" s="36">
        <f t="shared" si="134"/>
        <v>0</v>
      </c>
      <c r="BK169" s="36">
        <f t="shared" ref="BK169:BK200" si="140">IF($G169="Yes",$C$23,0)</f>
        <v>0</v>
      </c>
      <c r="BL169" s="36">
        <f t="shared" ref="BL169:BL200" si="141">IF($G169="Yes",$C$24,0)</f>
        <v>0</v>
      </c>
      <c r="BM169" s="36">
        <f t="shared" si="135"/>
        <v>0</v>
      </c>
      <c r="BN169" s="36">
        <f t="shared" si="136"/>
        <v>0</v>
      </c>
      <c r="BO169" s="36">
        <f t="shared" si="137"/>
        <v>0</v>
      </c>
    </row>
    <row r="170" spans="1:67" ht="18" customHeight="1" x14ac:dyDescent="0.3">
      <c r="A170" s="80" t="str" cm="1">
        <f t="array" ref="A170">IFERROR(INDEX(Schools!$E$2:$E$852,MATCH(0,IF($C$8=Schools!$C$2:$C$852,COUNTIF($A$136:A169,Schools!$E$2:$E$852),""),0)),"")</f>
        <v/>
      </c>
      <c r="B170" s="84" t="str" cm="1">
        <f t="array" ref="B170">IFERROR(INDEX(Schools!$B$2:$B$852,MATCH(1,(Schools!$E$2:$E$852=A170)*(Schools!$C$2:$C$852=$C$8),0)),"")</f>
        <v/>
      </c>
      <c r="C170" s="85"/>
      <c r="D170" s="85"/>
      <c r="E170" s="86"/>
      <c r="F170" s="80" t="str" cm="1">
        <f t="array" ref="F170">IFERROR(INDEX(Schools!$D$2:$D$852,MATCH(1,(Schools!$E$2:$E$852=A170)*(Schools!$C$2:$C$852=$C$8),0)),"")</f>
        <v/>
      </c>
      <c r="G170" s="87" t="s">
        <v>653</v>
      </c>
      <c r="H170" s="36">
        <f t="shared" si="138"/>
        <v>0</v>
      </c>
      <c r="I170" s="36">
        <f t="shared" si="82"/>
        <v>0</v>
      </c>
      <c r="J170" s="36">
        <f t="shared" si="83"/>
        <v>0</v>
      </c>
      <c r="K170" s="36">
        <f t="shared" si="84"/>
        <v>0</v>
      </c>
      <c r="L170" s="36">
        <f t="shared" si="85"/>
        <v>0</v>
      </c>
      <c r="M170" s="36">
        <f t="shared" si="86"/>
        <v>0</v>
      </c>
      <c r="N170" s="36">
        <f t="shared" si="87"/>
        <v>0</v>
      </c>
      <c r="O170" s="36">
        <f t="shared" si="88"/>
        <v>0</v>
      </c>
      <c r="P170" s="36">
        <f t="shared" si="89"/>
        <v>0</v>
      </c>
      <c r="Q170" s="36">
        <f t="shared" si="90"/>
        <v>0</v>
      </c>
      <c r="R170" s="36">
        <f t="shared" si="91"/>
        <v>0</v>
      </c>
      <c r="S170" s="36">
        <f t="shared" si="92"/>
        <v>0</v>
      </c>
      <c r="T170" s="36">
        <f t="shared" si="93"/>
        <v>0</v>
      </c>
      <c r="U170" s="36">
        <f t="shared" si="94"/>
        <v>0</v>
      </c>
      <c r="V170" s="36">
        <f t="shared" si="95"/>
        <v>0</v>
      </c>
      <c r="W170" s="36">
        <f t="shared" si="96"/>
        <v>0</v>
      </c>
      <c r="X170" s="36">
        <f t="shared" si="97"/>
        <v>0</v>
      </c>
      <c r="Y170" s="36">
        <f t="shared" si="98"/>
        <v>0</v>
      </c>
      <c r="Z170" s="36">
        <f t="shared" si="99"/>
        <v>0</v>
      </c>
      <c r="AA170" s="36">
        <f t="shared" si="100"/>
        <v>0</v>
      </c>
      <c r="AB170" s="36">
        <f t="shared" si="101"/>
        <v>0</v>
      </c>
      <c r="AC170" s="36">
        <f t="shared" si="102"/>
        <v>0</v>
      </c>
      <c r="AD170" s="36">
        <f t="shared" si="103"/>
        <v>0</v>
      </c>
      <c r="AE170" s="36">
        <f t="shared" si="104"/>
        <v>0</v>
      </c>
      <c r="AF170" s="36">
        <f t="shared" si="105"/>
        <v>0</v>
      </c>
      <c r="AG170" s="36">
        <f t="shared" si="106"/>
        <v>0</v>
      </c>
      <c r="AH170" s="36">
        <f t="shared" si="107"/>
        <v>0</v>
      </c>
      <c r="AI170" s="36">
        <f t="shared" si="108"/>
        <v>0</v>
      </c>
      <c r="AJ170" s="36">
        <f t="shared" si="109"/>
        <v>0</v>
      </c>
      <c r="AK170" s="36">
        <f t="shared" si="110"/>
        <v>0</v>
      </c>
      <c r="AL170" s="36">
        <f t="shared" si="111"/>
        <v>0</v>
      </c>
      <c r="AM170" s="36">
        <f t="shared" si="112"/>
        <v>0</v>
      </c>
      <c r="AN170" s="36">
        <f t="shared" si="113"/>
        <v>0</v>
      </c>
      <c r="AO170" s="36">
        <f t="shared" si="114"/>
        <v>0</v>
      </c>
      <c r="AP170" s="36">
        <f t="shared" si="115"/>
        <v>0</v>
      </c>
      <c r="AQ170" s="36">
        <f t="shared" si="116"/>
        <v>0</v>
      </c>
      <c r="AR170" s="36">
        <f t="shared" si="117"/>
        <v>0</v>
      </c>
      <c r="AS170" s="36">
        <f t="shared" si="118"/>
        <v>0</v>
      </c>
      <c r="AT170" s="36">
        <f t="shared" si="119"/>
        <v>0</v>
      </c>
      <c r="AU170" s="36">
        <f t="shared" si="120"/>
        <v>0</v>
      </c>
      <c r="AV170" s="36">
        <f t="shared" si="121"/>
        <v>0</v>
      </c>
      <c r="AW170" s="36">
        <f t="shared" si="139"/>
        <v>0</v>
      </c>
      <c r="AX170" s="36">
        <f t="shared" si="122"/>
        <v>0</v>
      </c>
      <c r="AY170" s="36">
        <f t="shared" si="123"/>
        <v>0</v>
      </c>
      <c r="AZ170" s="36">
        <f t="shared" si="124"/>
        <v>0</v>
      </c>
      <c r="BA170" s="36">
        <f t="shared" si="125"/>
        <v>0</v>
      </c>
      <c r="BB170" s="36">
        <f t="shared" si="126"/>
        <v>0</v>
      </c>
      <c r="BC170" s="36">
        <f t="shared" si="127"/>
        <v>0</v>
      </c>
      <c r="BD170" s="36">
        <f t="shared" si="128"/>
        <v>0</v>
      </c>
      <c r="BE170" s="36">
        <f t="shared" si="129"/>
        <v>0</v>
      </c>
      <c r="BF170" s="36">
        <f t="shared" si="130"/>
        <v>0</v>
      </c>
      <c r="BG170" s="36">
        <f t="shared" si="131"/>
        <v>0</v>
      </c>
      <c r="BH170" s="36">
        <f t="shared" si="132"/>
        <v>0</v>
      </c>
      <c r="BI170" s="36">
        <f t="shared" si="133"/>
        <v>0</v>
      </c>
      <c r="BJ170" s="36">
        <f t="shared" si="134"/>
        <v>0</v>
      </c>
      <c r="BK170" s="36">
        <f t="shared" si="140"/>
        <v>0</v>
      </c>
      <c r="BL170" s="36">
        <f t="shared" si="141"/>
        <v>0</v>
      </c>
      <c r="BM170" s="36">
        <f t="shared" si="135"/>
        <v>0</v>
      </c>
      <c r="BN170" s="36">
        <f t="shared" si="136"/>
        <v>0</v>
      </c>
      <c r="BO170" s="36">
        <f t="shared" si="137"/>
        <v>0</v>
      </c>
    </row>
    <row r="171" spans="1:67" ht="18" customHeight="1" x14ac:dyDescent="0.3">
      <c r="A171" s="80" t="str" cm="1">
        <f t="array" ref="A171">IFERROR(INDEX(Schools!$E$2:$E$852,MATCH(0,IF($C$8=Schools!$C$2:$C$852,COUNTIF($A$136:A170,Schools!$E$2:$E$852),""),0)),"")</f>
        <v/>
      </c>
      <c r="B171" s="84" t="str" cm="1">
        <f t="array" ref="B171">IFERROR(INDEX(Schools!$B$2:$B$852,MATCH(1,(Schools!$E$2:$E$852=A171)*(Schools!$C$2:$C$852=$C$8),0)),"")</f>
        <v/>
      </c>
      <c r="C171" s="85"/>
      <c r="D171" s="85"/>
      <c r="E171" s="86"/>
      <c r="F171" s="80" t="str" cm="1">
        <f t="array" ref="F171">IFERROR(INDEX(Schools!$D$2:$D$852,MATCH(1,(Schools!$E$2:$E$852=A171)*(Schools!$C$2:$C$852=$C$8),0)),"")</f>
        <v/>
      </c>
      <c r="G171" s="87" t="s">
        <v>653</v>
      </c>
      <c r="H171" s="36">
        <f t="shared" si="138"/>
        <v>0</v>
      </c>
      <c r="I171" s="36">
        <f t="shared" si="82"/>
        <v>0</v>
      </c>
      <c r="J171" s="36">
        <f t="shared" si="83"/>
        <v>0</v>
      </c>
      <c r="K171" s="36">
        <f t="shared" si="84"/>
        <v>0</v>
      </c>
      <c r="L171" s="36">
        <f t="shared" si="85"/>
        <v>0</v>
      </c>
      <c r="M171" s="36">
        <f t="shared" si="86"/>
        <v>0</v>
      </c>
      <c r="N171" s="36">
        <f t="shared" si="87"/>
        <v>0</v>
      </c>
      <c r="O171" s="36">
        <f t="shared" si="88"/>
        <v>0</v>
      </c>
      <c r="P171" s="36">
        <f t="shared" si="89"/>
        <v>0</v>
      </c>
      <c r="Q171" s="36">
        <f t="shared" si="90"/>
        <v>0</v>
      </c>
      <c r="R171" s="36">
        <f t="shared" si="91"/>
        <v>0</v>
      </c>
      <c r="S171" s="36">
        <f t="shared" si="92"/>
        <v>0</v>
      </c>
      <c r="T171" s="36">
        <f t="shared" si="93"/>
        <v>0</v>
      </c>
      <c r="U171" s="36">
        <f t="shared" si="94"/>
        <v>0</v>
      </c>
      <c r="V171" s="36">
        <f t="shared" si="95"/>
        <v>0</v>
      </c>
      <c r="W171" s="36">
        <f t="shared" si="96"/>
        <v>0</v>
      </c>
      <c r="X171" s="36">
        <f t="shared" si="97"/>
        <v>0</v>
      </c>
      <c r="Y171" s="36">
        <f t="shared" si="98"/>
        <v>0</v>
      </c>
      <c r="Z171" s="36">
        <f t="shared" si="99"/>
        <v>0</v>
      </c>
      <c r="AA171" s="36">
        <f t="shared" si="100"/>
        <v>0</v>
      </c>
      <c r="AB171" s="36">
        <f t="shared" si="101"/>
        <v>0</v>
      </c>
      <c r="AC171" s="36">
        <f t="shared" si="102"/>
        <v>0</v>
      </c>
      <c r="AD171" s="36">
        <f t="shared" si="103"/>
        <v>0</v>
      </c>
      <c r="AE171" s="36">
        <f t="shared" si="104"/>
        <v>0</v>
      </c>
      <c r="AF171" s="36">
        <f t="shared" si="105"/>
        <v>0</v>
      </c>
      <c r="AG171" s="36">
        <f t="shared" si="106"/>
        <v>0</v>
      </c>
      <c r="AH171" s="36">
        <f t="shared" si="107"/>
        <v>0</v>
      </c>
      <c r="AI171" s="36">
        <f t="shared" si="108"/>
        <v>0</v>
      </c>
      <c r="AJ171" s="36">
        <f t="shared" si="109"/>
        <v>0</v>
      </c>
      <c r="AK171" s="36">
        <f t="shared" si="110"/>
        <v>0</v>
      </c>
      <c r="AL171" s="36">
        <f t="shared" si="111"/>
        <v>0</v>
      </c>
      <c r="AM171" s="36">
        <f t="shared" si="112"/>
        <v>0</v>
      </c>
      <c r="AN171" s="36">
        <f t="shared" si="113"/>
        <v>0</v>
      </c>
      <c r="AO171" s="36">
        <f t="shared" si="114"/>
        <v>0</v>
      </c>
      <c r="AP171" s="36">
        <f t="shared" si="115"/>
        <v>0</v>
      </c>
      <c r="AQ171" s="36">
        <f t="shared" si="116"/>
        <v>0</v>
      </c>
      <c r="AR171" s="36">
        <f t="shared" si="117"/>
        <v>0</v>
      </c>
      <c r="AS171" s="36">
        <f t="shared" si="118"/>
        <v>0</v>
      </c>
      <c r="AT171" s="36">
        <f t="shared" si="119"/>
        <v>0</v>
      </c>
      <c r="AU171" s="36">
        <f t="shared" si="120"/>
        <v>0</v>
      </c>
      <c r="AV171" s="36">
        <f t="shared" si="121"/>
        <v>0</v>
      </c>
      <c r="AW171" s="36">
        <f t="shared" si="139"/>
        <v>0</v>
      </c>
      <c r="AX171" s="36">
        <f t="shared" si="122"/>
        <v>0</v>
      </c>
      <c r="AY171" s="36">
        <f t="shared" si="123"/>
        <v>0</v>
      </c>
      <c r="AZ171" s="36">
        <f t="shared" si="124"/>
        <v>0</v>
      </c>
      <c r="BA171" s="36">
        <f t="shared" si="125"/>
        <v>0</v>
      </c>
      <c r="BB171" s="36">
        <f t="shared" si="126"/>
        <v>0</v>
      </c>
      <c r="BC171" s="36">
        <f t="shared" si="127"/>
        <v>0</v>
      </c>
      <c r="BD171" s="36">
        <f t="shared" si="128"/>
        <v>0</v>
      </c>
      <c r="BE171" s="36">
        <f t="shared" si="129"/>
        <v>0</v>
      </c>
      <c r="BF171" s="36">
        <f t="shared" si="130"/>
        <v>0</v>
      </c>
      <c r="BG171" s="36">
        <f t="shared" si="131"/>
        <v>0</v>
      </c>
      <c r="BH171" s="36">
        <f t="shared" si="132"/>
        <v>0</v>
      </c>
      <c r="BI171" s="36">
        <f t="shared" si="133"/>
        <v>0</v>
      </c>
      <c r="BJ171" s="36">
        <f t="shared" si="134"/>
        <v>0</v>
      </c>
      <c r="BK171" s="36">
        <f t="shared" si="140"/>
        <v>0</v>
      </c>
      <c r="BL171" s="36">
        <f t="shared" si="141"/>
        <v>0</v>
      </c>
      <c r="BM171" s="36">
        <f t="shared" si="135"/>
        <v>0</v>
      </c>
      <c r="BN171" s="36">
        <f t="shared" si="136"/>
        <v>0</v>
      </c>
      <c r="BO171" s="36">
        <f t="shared" si="137"/>
        <v>0</v>
      </c>
    </row>
    <row r="172" spans="1:67" ht="18" customHeight="1" x14ac:dyDescent="0.3">
      <c r="A172" s="80" t="str" cm="1">
        <f t="array" ref="A172">IFERROR(INDEX(Schools!$E$2:$E$852,MATCH(0,IF($C$8=Schools!$C$2:$C$852,COUNTIF($A$136:A171,Schools!$E$2:$E$852),""),0)),"")</f>
        <v/>
      </c>
      <c r="B172" s="84" t="str" cm="1">
        <f t="array" ref="B172">IFERROR(INDEX(Schools!$B$2:$B$852,MATCH(1,(Schools!$E$2:$E$852=A172)*(Schools!$C$2:$C$852=$C$8),0)),"")</f>
        <v/>
      </c>
      <c r="C172" s="85"/>
      <c r="D172" s="85"/>
      <c r="E172" s="86"/>
      <c r="F172" s="80" t="str" cm="1">
        <f t="array" ref="F172">IFERROR(INDEX(Schools!$D$2:$D$852,MATCH(1,(Schools!$E$2:$E$852=A172)*(Schools!$C$2:$C$852=$C$8),0)),"")</f>
        <v/>
      </c>
      <c r="G172" s="87" t="s">
        <v>653</v>
      </c>
      <c r="H172" s="36">
        <f t="shared" si="138"/>
        <v>0</v>
      </c>
      <c r="I172" s="36">
        <f t="shared" si="82"/>
        <v>0</v>
      </c>
      <c r="J172" s="36">
        <f t="shared" si="83"/>
        <v>0</v>
      </c>
      <c r="K172" s="36">
        <f t="shared" si="84"/>
        <v>0</v>
      </c>
      <c r="L172" s="36">
        <f t="shared" si="85"/>
        <v>0</v>
      </c>
      <c r="M172" s="36">
        <f t="shared" si="86"/>
        <v>0</v>
      </c>
      <c r="N172" s="36">
        <f t="shared" si="87"/>
        <v>0</v>
      </c>
      <c r="O172" s="36">
        <f t="shared" si="88"/>
        <v>0</v>
      </c>
      <c r="P172" s="36">
        <f t="shared" si="89"/>
        <v>0</v>
      </c>
      <c r="Q172" s="36">
        <f t="shared" si="90"/>
        <v>0</v>
      </c>
      <c r="R172" s="36">
        <f t="shared" si="91"/>
        <v>0</v>
      </c>
      <c r="S172" s="36">
        <f t="shared" si="92"/>
        <v>0</v>
      </c>
      <c r="T172" s="36">
        <f t="shared" si="93"/>
        <v>0</v>
      </c>
      <c r="U172" s="36">
        <f t="shared" si="94"/>
        <v>0</v>
      </c>
      <c r="V172" s="36">
        <f t="shared" si="95"/>
        <v>0</v>
      </c>
      <c r="W172" s="36">
        <f t="shared" si="96"/>
        <v>0</v>
      </c>
      <c r="X172" s="36">
        <f t="shared" si="97"/>
        <v>0</v>
      </c>
      <c r="Y172" s="36">
        <f t="shared" si="98"/>
        <v>0</v>
      </c>
      <c r="Z172" s="36">
        <f t="shared" si="99"/>
        <v>0</v>
      </c>
      <c r="AA172" s="36">
        <f t="shared" si="100"/>
        <v>0</v>
      </c>
      <c r="AB172" s="36">
        <f t="shared" si="101"/>
        <v>0</v>
      </c>
      <c r="AC172" s="36">
        <f t="shared" si="102"/>
        <v>0</v>
      </c>
      <c r="AD172" s="36">
        <f t="shared" si="103"/>
        <v>0</v>
      </c>
      <c r="AE172" s="36">
        <f t="shared" si="104"/>
        <v>0</v>
      </c>
      <c r="AF172" s="36">
        <f t="shared" si="105"/>
        <v>0</v>
      </c>
      <c r="AG172" s="36">
        <f t="shared" si="106"/>
        <v>0</v>
      </c>
      <c r="AH172" s="36">
        <f t="shared" si="107"/>
        <v>0</v>
      </c>
      <c r="AI172" s="36">
        <f t="shared" si="108"/>
        <v>0</v>
      </c>
      <c r="AJ172" s="36">
        <f t="shared" si="109"/>
        <v>0</v>
      </c>
      <c r="AK172" s="36">
        <f t="shared" si="110"/>
        <v>0</v>
      </c>
      <c r="AL172" s="36">
        <f t="shared" si="111"/>
        <v>0</v>
      </c>
      <c r="AM172" s="36">
        <f t="shared" si="112"/>
        <v>0</v>
      </c>
      <c r="AN172" s="36">
        <f t="shared" si="113"/>
        <v>0</v>
      </c>
      <c r="AO172" s="36">
        <f t="shared" si="114"/>
        <v>0</v>
      </c>
      <c r="AP172" s="36">
        <f t="shared" si="115"/>
        <v>0</v>
      </c>
      <c r="AQ172" s="36">
        <f t="shared" si="116"/>
        <v>0</v>
      </c>
      <c r="AR172" s="36">
        <f t="shared" si="117"/>
        <v>0</v>
      </c>
      <c r="AS172" s="36">
        <f t="shared" si="118"/>
        <v>0</v>
      </c>
      <c r="AT172" s="36">
        <f t="shared" si="119"/>
        <v>0</v>
      </c>
      <c r="AU172" s="36">
        <f t="shared" si="120"/>
        <v>0</v>
      </c>
      <c r="AV172" s="36">
        <f t="shared" si="121"/>
        <v>0</v>
      </c>
      <c r="AW172" s="36">
        <f t="shared" si="139"/>
        <v>0</v>
      </c>
      <c r="AX172" s="36">
        <f t="shared" si="122"/>
        <v>0</v>
      </c>
      <c r="AY172" s="36">
        <f t="shared" si="123"/>
        <v>0</v>
      </c>
      <c r="AZ172" s="36">
        <f t="shared" si="124"/>
        <v>0</v>
      </c>
      <c r="BA172" s="36">
        <f t="shared" si="125"/>
        <v>0</v>
      </c>
      <c r="BB172" s="36">
        <f t="shared" si="126"/>
        <v>0</v>
      </c>
      <c r="BC172" s="36">
        <f t="shared" si="127"/>
        <v>0</v>
      </c>
      <c r="BD172" s="36">
        <f t="shared" si="128"/>
        <v>0</v>
      </c>
      <c r="BE172" s="36">
        <f t="shared" si="129"/>
        <v>0</v>
      </c>
      <c r="BF172" s="36">
        <f t="shared" si="130"/>
        <v>0</v>
      </c>
      <c r="BG172" s="36">
        <f t="shared" si="131"/>
        <v>0</v>
      </c>
      <c r="BH172" s="36">
        <f t="shared" si="132"/>
        <v>0</v>
      </c>
      <c r="BI172" s="36">
        <f t="shared" si="133"/>
        <v>0</v>
      </c>
      <c r="BJ172" s="36">
        <f t="shared" si="134"/>
        <v>0</v>
      </c>
      <c r="BK172" s="36">
        <f t="shared" si="140"/>
        <v>0</v>
      </c>
      <c r="BL172" s="36">
        <f t="shared" si="141"/>
        <v>0</v>
      </c>
      <c r="BM172" s="36">
        <f t="shared" si="135"/>
        <v>0</v>
      </c>
      <c r="BN172" s="36">
        <f t="shared" si="136"/>
        <v>0</v>
      </c>
      <c r="BO172" s="36">
        <f t="shared" si="137"/>
        <v>0</v>
      </c>
    </row>
    <row r="173" spans="1:67" ht="18" customHeight="1" x14ac:dyDescent="0.3">
      <c r="A173" s="80" t="str" cm="1">
        <f t="array" ref="A173">IFERROR(INDEX(Schools!$E$2:$E$852,MATCH(0,IF($C$8=Schools!$C$2:$C$852,COUNTIF($A$136:A172,Schools!$E$2:$E$852),""),0)),"")</f>
        <v/>
      </c>
      <c r="B173" s="84" t="str" cm="1">
        <f t="array" ref="B173">IFERROR(INDEX(Schools!$B$2:$B$852,MATCH(1,(Schools!$E$2:$E$852=A173)*(Schools!$C$2:$C$852=$C$8),0)),"")</f>
        <v/>
      </c>
      <c r="C173" s="85"/>
      <c r="D173" s="85"/>
      <c r="E173" s="86"/>
      <c r="F173" s="80" t="str" cm="1">
        <f t="array" ref="F173">IFERROR(INDEX(Schools!$D$2:$D$852,MATCH(1,(Schools!$E$2:$E$852=A173)*(Schools!$C$2:$C$852=$C$8),0)),"")</f>
        <v/>
      </c>
      <c r="G173" s="87" t="s">
        <v>653</v>
      </c>
      <c r="H173" s="36">
        <f t="shared" si="138"/>
        <v>0</v>
      </c>
      <c r="I173" s="36">
        <f t="shared" si="82"/>
        <v>0</v>
      </c>
      <c r="J173" s="36">
        <f t="shared" si="83"/>
        <v>0</v>
      </c>
      <c r="K173" s="36">
        <f t="shared" si="84"/>
        <v>0</v>
      </c>
      <c r="L173" s="36">
        <f t="shared" si="85"/>
        <v>0</v>
      </c>
      <c r="M173" s="36">
        <f t="shared" si="86"/>
        <v>0</v>
      </c>
      <c r="N173" s="36">
        <f t="shared" si="87"/>
        <v>0</v>
      </c>
      <c r="O173" s="36">
        <f t="shared" si="88"/>
        <v>0</v>
      </c>
      <c r="P173" s="36">
        <f t="shared" si="89"/>
        <v>0</v>
      </c>
      <c r="Q173" s="36">
        <f t="shared" si="90"/>
        <v>0</v>
      </c>
      <c r="R173" s="36">
        <f t="shared" si="91"/>
        <v>0</v>
      </c>
      <c r="S173" s="36">
        <f t="shared" si="92"/>
        <v>0</v>
      </c>
      <c r="T173" s="36">
        <f t="shared" si="93"/>
        <v>0</v>
      </c>
      <c r="U173" s="36">
        <f t="shared" si="94"/>
        <v>0</v>
      </c>
      <c r="V173" s="36">
        <f t="shared" si="95"/>
        <v>0</v>
      </c>
      <c r="W173" s="36">
        <f t="shared" si="96"/>
        <v>0</v>
      </c>
      <c r="X173" s="36">
        <f t="shared" si="97"/>
        <v>0</v>
      </c>
      <c r="Y173" s="36">
        <f t="shared" si="98"/>
        <v>0</v>
      </c>
      <c r="Z173" s="36">
        <f t="shared" si="99"/>
        <v>0</v>
      </c>
      <c r="AA173" s="36">
        <f t="shared" si="100"/>
        <v>0</v>
      </c>
      <c r="AB173" s="36">
        <f t="shared" si="101"/>
        <v>0</v>
      </c>
      <c r="AC173" s="36">
        <f t="shared" si="102"/>
        <v>0</v>
      </c>
      <c r="AD173" s="36">
        <f t="shared" si="103"/>
        <v>0</v>
      </c>
      <c r="AE173" s="36">
        <f t="shared" si="104"/>
        <v>0</v>
      </c>
      <c r="AF173" s="36">
        <f t="shared" si="105"/>
        <v>0</v>
      </c>
      <c r="AG173" s="36">
        <f t="shared" si="106"/>
        <v>0</v>
      </c>
      <c r="AH173" s="36">
        <f t="shared" si="107"/>
        <v>0</v>
      </c>
      <c r="AI173" s="36">
        <f t="shared" si="108"/>
        <v>0</v>
      </c>
      <c r="AJ173" s="36">
        <f t="shared" si="109"/>
        <v>0</v>
      </c>
      <c r="AK173" s="36">
        <f t="shared" si="110"/>
        <v>0</v>
      </c>
      <c r="AL173" s="36">
        <f t="shared" si="111"/>
        <v>0</v>
      </c>
      <c r="AM173" s="36">
        <f t="shared" si="112"/>
        <v>0</v>
      </c>
      <c r="AN173" s="36">
        <f t="shared" si="113"/>
        <v>0</v>
      </c>
      <c r="AO173" s="36">
        <f t="shared" si="114"/>
        <v>0</v>
      </c>
      <c r="AP173" s="36">
        <f t="shared" si="115"/>
        <v>0</v>
      </c>
      <c r="AQ173" s="36">
        <f t="shared" si="116"/>
        <v>0</v>
      </c>
      <c r="AR173" s="36">
        <f t="shared" si="117"/>
        <v>0</v>
      </c>
      <c r="AS173" s="36">
        <f t="shared" si="118"/>
        <v>0</v>
      </c>
      <c r="AT173" s="36">
        <f t="shared" si="119"/>
        <v>0</v>
      </c>
      <c r="AU173" s="36">
        <f t="shared" si="120"/>
        <v>0</v>
      </c>
      <c r="AV173" s="36">
        <f t="shared" si="121"/>
        <v>0</v>
      </c>
      <c r="AW173" s="36">
        <f t="shared" si="139"/>
        <v>0</v>
      </c>
      <c r="AX173" s="36">
        <f t="shared" si="122"/>
        <v>0</v>
      </c>
      <c r="AY173" s="36">
        <f t="shared" si="123"/>
        <v>0</v>
      </c>
      <c r="AZ173" s="36">
        <f t="shared" si="124"/>
        <v>0</v>
      </c>
      <c r="BA173" s="36">
        <f t="shared" si="125"/>
        <v>0</v>
      </c>
      <c r="BB173" s="36">
        <f t="shared" si="126"/>
        <v>0</v>
      </c>
      <c r="BC173" s="36">
        <f t="shared" si="127"/>
        <v>0</v>
      </c>
      <c r="BD173" s="36">
        <f t="shared" si="128"/>
        <v>0</v>
      </c>
      <c r="BE173" s="36">
        <f t="shared" si="129"/>
        <v>0</v>
      </c>
      <c r="BF173" s="36">
        <f t="shared" si="130"/>
        <v>0</v>
      </c>
      <c r="BG173" s="36">
        <f t="shared" si="131"/>
        <v>0</v>
      </c>
      <c r="BH173" s="36">
        <f t="shared" si="132"/>
        <v>0</v>
      </c>
      <c r="BI173" s="36">
        <f t="shared" si="133"/>
        <v>0</v>
      </c>
      <c r="BJ173" s="36">
        <f t="shared" si="134"/>
        <v>0</v>
      </c>
      <c r="BK173" s="36">
        <f t="shared" si="140"/>
        <v>0</v>
      </c>
      <c r="BL173" s="36">
        <f t="shared" si="141"/>
        <v>0</v>
      </c>
      <c r="BM173" s="36">
        <f t="shared" si="135"/>
        <v>0</v>
      </c>
      <c r="BN173" s="36">
        <f t="shared" si="136"/>
        <v>0</v>
      </c>
      <c r="BO173" s="36">
        <f t="shared" si="137"/>
        <v>0</v>
      </c>
    </row>
    <row r="174" spans="1:67" ht="18" customHeight="1" x14ac:dyDescent="0.3">
      <c r="A174" s="80" t="str" cm="1">
        <f t="array" ref="A174">IFERROR(INDEX(Schools!$E$2:$E$852,MATCH(0,IF($C$8=Schools!$C$2:$C$852,COUNTIF($A$136:A173,Schools!$E$2:$E$852),""),0)),"")</f>
        <v/>
      </c>
      <c r="B174" s="84" t="str" cm="1">
        <f t="array" ref="B174">IFERROR(INDEX(Schools!$B$2:$B$852,MATCH(1,(Schools!$E$2:$E$852=A174)*(Schools!$C$2:$C$852=$C$8),0)),"")</f>
        <v/>
      </c>
      <c r="C174" s="85"/>
      <c r="D174" s="85"/>
      <c r="E174" s="86"/>
      <c r="F174" s="80" t="str" cm="1">
        <f t="array" ref="F174">IFERROR(INDEX(Schools!$D$2:$D$852,MATCH(1,(Schools!$E$2:$E$852=A174)*(Schools!$C$2:$C$852=$C$8),0)),"")</f>
        <v/>
      </c>
      <c r="G174" s="87" t="s">
        <v>653</v>
      </c>
      <c r="H174" s="36">
        <f t="shared" si="138"/>
        <v>0</v>
      </c>
      <c r="I174" s="36">
        <f t="shared" si="82"/>
        <v>0</v>
      </c>
      <c r="J174" s="36">
        <f t="shared" si="83"/>
        <v>0</v>
      </c>
      <c r="K174" s="36">
        <f t="shared" si="84"/>
        <v>0</v>
      </c>
      <c r="L174" s="36">
        <f t="shared" si="85"/>
        <v>0</v>
      </c>
      <c r="M174" s="36">
        <f t="shared" si="86"/>
        <v>0</v>
      </c>
      <c r="N174" s="36">
        <f t="shared" si="87"/>
        <v>0</v>
      </c>
      <c r="O174" s="36">
        <f t="shared" si="88"/>
        <v>0</v>
      </c>
      <c r="P174" s="36">
        <f t="shared" si="89"/>
        <v>0</v>
      </c>
      <c r="Q174" s="36">
        <f t="shared" si="90"/>
        <v>0</v>
      </c>
      <c r="R174" s="36">
        <f t="shared" si="91"/>
        <v>0</v>
      </c>
      <c r="S174" s="36">
        <f t="shared" si="92"/>
        <v>0</v>
      </c>
      <c r="T174" s="36">
        <f t="shared" si="93"/>
        <v>0</v>
      </c>
      <c r="U174" s="36">
        <f t="shared" si="94"/>
        <v>0</v>
      </c>
      <c r="V174" s="36">
        <f t="shared" si="95"/>
        <v>0</v>
      </c>
      <c r="W174" s="36">
        <f t="shared" si="96"/>
        <v>0</v>
      </c>
      <c r="X174" s="36">
        <f t="shared" si="97"/>
        <v>0</v>
      </c>
      <c r="Y174" s="36">
        <f t="shared" si="98"/>
        <v>0</v>
      </c>
      <c r="Z174" s="36">
        <f t="shared" si="99"/>
        <v>0</v>
      </c>
      <c r="AA174" s="36">
        <f t="shared" si="100"/>
        <v>0</v>
      </c>
      <c r="AB174" s="36">
        <f t="shared" si="101"/>
        <v>0</v>
      </c>
      <c r="AC174" s="36">
        <f t="shared" si="102"/>
        <v>0</v>
      </c>
      <c r="AD174" s="36">
        <f t="shared" si="103"/>
        <v>0</v>
      </c>
      <c r="AE174" s="36">
        <f t="shared" si="104"/>
        <v>0</v>
      </c>
      <c r="AF174" s="36">
        <f t="shared" si="105"/>
        <v>0</v>
      </c>
      <c r="AG174" s="36">
        <f t="shared" si="106"/>
        <v>0</v>
      </c>
      <c r="AH174" s="36">
        <f t="shared" si="107"/>
        <v>0</v>
      </c>
      <c r="AI174" s="36">
        <f t="shared" si="108"/>
        <v>0</v>
      </c>
      <c r="AJ174" s="36">
        <f t="shared" si="109"/>
        <v>0</v>
      </c>
      <c r="AK174" s="36">
        <f t="shared" si="110"/>
        <v>0</v>
      </c>
      <c r="AL174" s="36">
        <f t="shared" si="111"/>
        <v>0</v>
      </c>
      <c r="AM174" s="36">
        <f t="shared" si="112"/>
        <v>0</v>
      </c>
      <c r="AN174" s="36">
        <f t="shared" si="113"/>
        <v>0</v>
      </c>
      <c r="AO174" s="36">
        <f t="shared" si="114"/>
        <v>0</v>
      </c>
      <c r="AP174" s="36">
        <f t="shared" si="115"/>
        <v>0</v>
      </c>
      <c r="AQ174" s="36">
        <f t="shared" si="116"/>
        <v>0</v>
      </c>
      <c r="AR174" s="36">
        <f t="shared" si="117"/>
        <v>0</v>
      </c>
      <c r="AS174" s="36">
        <f t="shared" si="118"/>
        <v>0</v>
      </c>
      <c r="AT174" s="36">
        <f t="shared" si="119"/>
        <v>0</v>
      </c>
      <c r="AU174" s="36">
        <f t="shared" si="120"/>
        <v>0</v>
      </c>
      <c r="AV174" s="36">
        <f t="shared" si="121"/>
        <v>0</v>
      </c>
      <c r="AW174" s="36">
        <f t="shared" si="139"/>
        <v>0</v>
      </c>
      <c r="AX174" s="36">
        <f t="shared" si="122"/>
        <v>0</v>
      </c>
      <c r="AY174" s="36">
        <f t="shared" si="123"/>
        <v>0</v>
      </c>
      <c r="AZ174" s="36">
        <f t="shared" si="124"/>
        <v>0</v>
      </c>
      <c r="BA174" s="36">
        <f t="shared" si="125"/>
        <v>0</v>
      </c>
      <c r="BB174" s="36">
        <f t="shared" si="126"/>
        <v>0</v>
      </c>
      <c r="BC174" s="36">
        <f t="shared" si="127"/>
        <v>0</v>
      </c>
      <c r="BD174" s="36">
        <f t="shared" si="128"/>
        <v>0</v>
      </c>
      <c r="BE174" s="36">
        <f t="shared" si="129"/>
        <v>0</v>
      </c>
      <c r="BF174" s="36">
        <f t="shared" si="130"/>
        <v>0</v>
      </c>
      <c r="BG174" s="36">
        <f t="shared" si="131"/>
        <v>0</v>
      </c>
      <c r="BH174" s="36">
        <f t="shared" si="132"/>
        <v>0</v>
      </c>
      <c r="BI174" s="36">
        <f t="shared" si="133"/>
        <v>0</v>
      </c>
      <c r="BJ174" s="36">
        <f t="shared" si="134"/>
        <v>0</v>
      </c>
      <c r="BK174" s="36">
        <f t="shared" si="140"/>
        <v>0</v>
      </c>
      <c r="BL174" s="36">
        <f t="shared" si="141"/>
        <v>0</v>
      </c>
      <c r="BM174" s="36">
        <f t="shared" si="135"/>
        <v>0</v>
      </c>
      <c r="BN174" s="36">
        <f t="shared" si="136"/>
        <v>0</v>
      </c>
      <c r="BO174" s="36">
        <f t="shared" si="137"/>
        <v>0</v>
      </c>
    </row>
    <row r="175" spans="1:67" ht="18" customHeight="1" x14ac:dyDescent="0.3">
      <c r="A175" s="80" t="str" cm="1">
        <f t="array" ref="A175">IFERROR(INDEX(Schools!$E$2:$E$852,MATCH(0,IF($C$8=Schools!$C$2:$C$852,COUNTIF($A$136:A174,Schools!$E$2:$E$852),""),0)),"")</f>
        <v/>
      </c>
      <c r="B175" s="84" t="str" cm="1">
        <f t="array" ref="B175">IFERROR(INDEX(Schools!$B$2:$B$852,MATCH(1,(Schools!$E$2:$E$852=A175)*(Schools!$C$2:$C$852=$C$8),0)),"")</f>
        <v/>
      </c>
      <c r="C175" s="85"/>
      <c r="D175" s="85"/>
      <c r="E175" s="86"/>
      <c r="F175" s="80" t="str" cm="1">
        <f t="array" ref="F175">IFERROR(INDEX(Schools!$D$2:$D$852,MATCH(1,(Schools!$E$2:$E$852=A175)*(Schools!$C$2:$C$852=$C$8),0)),"")</f>
        <v/>
      </c>
      <c r="G175" s="87" t="s">
        <v>653</v>
      </c>
      <c r="H175" s="36">
        <f t="shared" si="138"/>
        <v>0</v>
      </c>
      <c r="I175" s="36">
        <f t="shared" si="82"/>
        <v>0</v>
      </c>
      <c r="J175" s="36">
        <f t="shared" si="83"/>
        <v>0</v>
      </c>
      <c r="K175" s="36">
        <f t="shared" si="84"/>
        <v>0</v>
      </c>
      <c r="L175" s="36">
        <f t="shared" si="85"/>
        <v>0</v>
      </c>
      <c r="M175" s="36">
        <f t="shared" si="86"/>
        <v>0</v>
      </c>
      <c r="N175" s="36">
        <f t="shared" si="87"/>
        <v>0</v>
      </c>
      <c r="O175" s="36">
        <f t="shared" si="88"/>
        <v>0</v>
      </c>
      <c r="P175" s="36">
        <f t="shared" si="89"/>
        <v>0</v>
      </c>
      <c r="Q175" s="36">
        <f t="shared" si="90"/>
        <v>0</v>
      </c>
      <c r="R175" s="36">
        <f t="shared" si="91"/>
        <v>0</v>
      </c>
      <c r="S175" s="36">
        <f t="shared" si="92"/>
        <v>0</v>
      </c>
      <c r="T175" s="36">
        <f t="shared" si="93"/>
        <v>0</v>
      </c>
      <c r="U175" s="36">
        <f t="shared" si="94"/>
        <v>0</v>
      </c>
      <c r="V175" s="36">
        <f t="shared" si="95"/>
        <v>0</v>
      </c>
      <c r="W175" s="36">
        <f t="shared" si="96"/>
        <v>0</v>
      </c>
      <c r="X175" s="36">
        <f t="shared" si="97"/>
        <v>0</v>
      </c>
      <c r="Y175" s="36">
        <f t="shared" si="98"/>
        <v>0</v>
      </c>
      <c r="Z175" s="36">
        <f t="shared" si="99"/>
        <v>0</v>
      </c>
      <c r="AA175" s="36">
        <f t="shared" si="100"/>
        <v>0</v>
      </c>
      <c r="AB175" s="36">
        <f t="shared" si="101"/>
        <v>0</v>
      </c>
      <c r="AC175" s="36">
        <f t="shared" si="102"/>
        <v>0</v>
      </c>
      <c r="AD175" s="36">
        <f t="shared" si="103"/>
        <v>0</v>
      </c>
      <c r="AE175" s="36">
        <f t="shared" si="104"/>
        <v>0</v>
      </c>
      <c r="AF175" s="36">
        <f t="shared" si="105"/>
        <v>0</v>
      </c>
      <c r="AG175" s="36">
        <f t="shared" si="106"/>
        <v>0</v>
      </c>
      <c r="AH175" s="36">
        <f t="shared" si="107"/>
        <v>0</v>
      </c>
      <c r="AI175" s="36">
        <f t="shared" si="108"/>
        <v>0</v>
      </c>
      <c r="AJ175" s="36">
        <f t="shared" si="109"/>
        <v>0</v>
      </c>
      <c r="AK175" s="36">
        <f t="shared" si="110"/>
        <v>0</v>
      </c>
      <c r="AL175" s="36">
        <f t="shared" si="111"/>
        <v>0</v>
      </c>
      <c r="AM175" s="36">
        <f t="shared" si="112"/>
        <v>0</v>
      </c>
      <c r="AN175" s="36">
        <f t="shared" si="113"/>
        <v>0</v>
      </c>
      <c r="AO175" s="36">
        <f t="shared" si="114"/>
        <v>0</v>
      </c>
      <c r="AP175" s="36">
        <f t="shared" si="115"/>
        <v>0</v>
      </c>
      <c r="AQ175" s="36">
        <f t="shared" si="116"/>
        <v>0</v>
      </c>
      <c r="AR175" s="36">
        <f t="shared" si="117"/>
        <v>0</v>
      </c>
      <c r="AS175" s="36">
        <f t="shared" si="118"/>
        <v>0</v>
      </c>
      <c r="AT175" s="36">
        <f t="shared" si="119"/>
        <v>0</v>
      </c>
      <c r="AU175" s="36">
        <f t="shared" si="120"/>
        <v>0</v>
      </c>
      <c r="AV175" s="36">
        <f t="shared" si="121"/>
        <v>0</v>
      </c>
      <c r="AW175" s="36">
        <f t="shared" si="139"/>
        <v>0</v>
      </c>
      <c r="AX175" s="36">
        <f t="shared" si="122"/>
        <v>0</v>
      </c>
      <c r="AY175" s="36">
        <f t="shared" si="123"/>
        <v>0</v>
      </c>
      <c r="AZ175" s="36">
        <f t="shared" si="124"/>
        <v>0</v>
      </c>
      <c r="BA175" s="36">
        <f t="shared" si="125"/>
        <v>0</v>
      </c>
      <c r="BB175" s="36">
        <f t="shared" si="126"/>
        <v>0</v>
      </c>
      <c r="BC175" s="36">
        <f t="shared" si="127"/>
        <v>0</v>
      </c>
      <c r="BD175" s="36">
        <f t="shared" si="128"/>
        <v>0</v>
      </c>
      <c r="BE175" s="36">
        <f t="shared" si="129"/>
        <v>0</v>
      </c>
      <c r="BF175" s="36">
        <f t="shared" si="130"/>
        <v>0</v>
      </c>
      <c r="BG175" s="36">
        <f t="shared" si="131"/>
        <v>0</v>
      </c>
      <c r="BH175" s="36">
        <f t="shared" si="132"/>
        <v>0</v>
      </c>
      <c r="BI175" s="36">
        <f t="shared" si="133"/>
        <v>0</v>
      </c>
      <c r="BJ175" s="36">
        <f t="shared" si="134"/>
        <v>0</v>
      </c>
      <c r="BK175" s="36">
        <f t="shared" si="140"/>
        <v>0</v>
      </c>
      <c r="BL175" s="36">
        <f t="shared" si="141"/>
        <v>0</v>
      </c>
      <c r="BM175" s="36">
        <f t="shared" si="135"/>
        <v>0</v>
      </c>
      <c r="BN175" s="36">
        <f t="shared" si="136"/>
        <v>0</v>
      </c>
      <c r="BO175" s="36">
        <f t="shared" si="137"/>
        <v>0</v>
      </c>
    </row>
    <row r="176" spans="1:67" ht="18" customHeight="1" x14ac:dyDescent="0.3">
      <c r="A176" s="80" t="str" cm="1">
        <f t="array" ref="A176">IFERROR(INDEX(Schools!$E$2:$E$852,MATCH(0,IF($C$8=Schools!$C$2:$C$852,COUNTIF($A$136:A175,Schools!$E$2:$E$852),""),0)),"")</f>
        <v/>
      </c>
      <c r="B176" s="84" t="str" cm="1">
        <f t="array" ref="B176">IFERROR(INDEX(Schools!$B$2:$B$852,MATCH(1,(Schools!$E$2:$E$852=A176)*(Schools!$C$2:$C$852=$C$8),0)),"")</f>
        <v/>
      </c>
      <c r="C176" s="85"/>
      <c r="D176" s="85"/>
      <c r="E176" s="86"/>
      <c r="F176" s="80" t="str" cm="1">
        <f t="array" ref="F176">IFERROR(INDEX(Schools!$D$2:$D$852,MATCH(1,(Schools!$E$2:$E$852=A176)*(Schools!$C$2:$C$852=$C$8),0)),"")</f>
        <v/>
      </c>
      <c r="G176" s="87" t="s">
        <v>653</v>
      </c>
      <c r="H176" s="36">
        <f t="shared" si="138"/>
        <v>0</v>
      </c>
      <c r="I176" s="36">
        <f t="shared" si="82"/>
        <v>0</v>
      </c>
      <c r="J176" s="36">
        <f t="shared" si="83"/>
        <v>0</v>
      </c>
      <c r="K176" s="36">
        <f t="shared" si="84"/>
        <v>0</v>
      </c>
      <c r="L176" s="36">
        <f t="shared" si="85"/>
        <v>0</v>
      </c>
      <c r="M176" s="36">
        <f t="shared" si="86"/>
        <v>0</v>
      </c>
      <c r="N176" s="36">
        <f t="shared" si="87"/>
        <v>0</v>
      </c>
      <c r="O176" s="36">
        <f t="shared" si="88"/>
        <v>0</v>
      </c>
      <c r="P176" s="36">
        <f t="shared" si="89"/>
        <v>0</v>
      </c>
      <c r="Q176" s="36">
        <f t="shared" si="90"/>
        <v>0</v>
      </c>
      <c r="R176" s="36">
        <f t="shared" si="91"/>
        <v>0</v>
      </c>
      <c r="S176" s="36">
        <f t="shared" si="92"/>
        <v>0</v>
      </c>
      <c r="T176" s="36">
        <f t="shared" si="93"/>
        <v>0</v>
      </c>
      <c r="U176" s="36">
        <f t="shared" si="94"/>
        <v>0</v>
      </c>
      <c r="V176" s="36">
        <f t="shared" si="95"/>
        <v>0</v>
      </c>
      <c r="W176" s="36">
        <f t="shared" si="96"/>
        <v>0</v>
      </c>
      <c r="X176" s="36">
        <f t="shared" si="97"/>
        <v>0</v>
      </c>
      <c r="Y176" s="36">
        <f t="shared" si="98"/>
        <v>0</v>
      </c>
      <c r="Z176" s="36">
        <f t="shared" si="99"/>
        <v>0</v>
      </c>
      <c r="AA176" s="36">
        <f t="shared" si="100"/>
        <v>0</v>
      </c>
      <c r="AB176" s="36">
        <f t="shared" si="101"/>
        <v>0</v>
      </c>
      <c r="AC176" s="36">
        <f t="shared" si="102"/>
        <v>0</v>
      </c>
      <c r="AD176" s="36">
        <f t="shared" si="103"/>
        <v>0</v>
      </c>
      <c r="AE176" s="36">
        <f t="shared" si="104"/>
        <v>0</v>
      </c>
      <c r="AF176" s="36">
        <f t="shared" si="105"/>
        <v>0</v>
      </c>
      <c r="AG176" s="36">
        <f t="shared" si="106"/>
        <v>0</v>
      </c>
      <c r="AH176" s="36">
        <f t="shared" si="107"/>
        <v>0</v>
      </c>
      <c r="AI176" s="36">
        <f t="shared" si="108"/>
        <v>0</v>
      </c>
      <c r="AJ176" s="36">
        <f t="shared" si="109"/>
        <v>0</v>
      </c>
      <c r="AK176" s="36">
        <f t="shared" si="110"/>
        <v>0</v>
      </c>
      <c r="AL176" s="36">
        <f t="shared" si="111"/>
        <v>0</v>
      </c>
      <c r="AM176" s="36">
        <f t="shared" si="112"/>
        <v>0</v>
      </c>
      <c r="AN176" s="36">
        <f t="shared" si="113"/>
        <v>0</v>
      </c>
      <c r="AO176" s="36">
        <f t="shared" si="114"/>
        <v>0</v>
      </c>
      <c r="AP176" s="36">
        <f t="shared" si="115"/>
        <v>0</v>
      </c>
      <c r="AQ176" s="36">
        <f t="shared" si="116"/>
        <v>0</v>
      </c>
      <c r="AR176" s="36">
        <f t="shared" si="117"/>
        <v>0</v>
      </c>
      <c r="AS176" s="36">
        <f t="shared" si="118"/>
        <v>0</v>
      </c>
      <c r="AT176" s="36">
        <f t="shared" si="119"/>
        <v>0</v>
      </c>
      <c r="AU176" s="36">
        <f t="shared" si="120"/>
        <v>0</v>
      </c>
      <c r="AV176" s="36">
        <f t="shared" si="121"/>
        <v>0</v>
      </c>
      <c r="AW176" s="36">
        <f t="shared" si="139"/>
        <v>0</v>
      </c>
      <c r="AX176" s="36">
        <f t="shared" si="122"/>
        <v>0</v>
      </c>
      <c r="AY176" s="36">
        <f t="shared" si="123"/>
        <v>0</v>
      </c>
      <c r="AZ176" s="36">
        <f t="shared" si="124"/>
        <v>0</v>
      </c>
      <c r="BA176" s="36">
        <f t="shared" si="125"/>
        <v>0</v>
      </c>
      <c r="BB176" s="36">
        <f t="shared" si="126"/>
        <v>0</v>
      </c>
      <c r="BC176" s="36">
        <f t="shared" si="127"/>
        <v>0</v>
      </c>
      <c r="BD176" s="36">
        <f t="shared" si="128"/>
        <v>0</v>
      </c>
      <c r="BE176" s="36">
        <f t="shared" si="129"/>
        <v>0</v>
      </c>
      <c r="BF176" s="36">
        <f t="shared" si="130"/>
        <v>0</v>
      </c>
      <c r="BG176" s="36">
        <f t="shared" si="131"/>
        <v>0</v>
      </c>
      <c r="BH176" s="36">
        <f t="shared" si="132"/>
        <v>0</v>
      </c>
      <c r="BI176" s="36">
        <f t="shared" si="133"/>
        <v>0</v>
      </c>
      <c r="BJ176" s="36">
        <f t="shared" si="134"/>
        <v>0</v>
      </c>
      <c r="BK176" s="36">
        <f t="shared" si="140"/>
        <v>0</v>
      </c>
      <c r="BL176" s="36">
        <f t="shared" si="141"/>
        <v>0</v>
      </c>
      <c r="BM176" s="36">
        <f t="shared" si="135"/>
        <v>0</v>
      </c>
      <c r="BN176" s="36">
        <f t="shared" si="136"/>
        <v>0</v>
      </c>
      <c r="BO176" s="36">
        <f t="shared" si="137"/>
        <v>0</v>
      </c>
    </row>
    <row r="177" spans="1:67" ht="18" customHeight="1" x14ac:dyDescent="0.3">
      <c r="A177" s="80" t="str" cm="1">
        <f t="array" ref="A177">IFERROR(INDEX(Schools!$E$2:$E$852,MATCH(0,IF($C$8=Schools!$C$2:$C$852,COUNTIF($A$136:A176,Schools!$E$2:$E$852),""),0)),"")</f>
        <v/>
      </c>
      <c r="B177" s="84" t="str" cm="1">
        <f t="array" ref="B177">IFERROR(INDEX(Schools!$B$2:$B$852,MATCH(1,(Schools!$E$2:$E$852=A177)*(Schools!$C$2:$C$852=$C$8),0)),"")</f>
        <v/>
      </c>
      <c r="C177" s="85"/>
      <c r="D177" s="85"/>
      <c r="E177" s="86"/>
      <c r="F177" s="80" t="str" cm="1">
        <f t="array" ref="F177">IFERROR(INDEX(Schools!$D$2:$D$852,MATCH(1,(Schools!$E$2:$E$852=A177)*(Schools!$C$2:$C$852=$C$8),0)),"")</f>
        <v/>
      </c>
      <c r="G177" s="87" t="s">
        <v>653</v>
      </c>
      <c r="H177" s="36">
        <f t="shared" si="138"/>
        <v>0</v>
      </c>
      <c r="I177" s="36">
        <f t="shared" si="82"/>
        <v>0</v>
      </c>
      <c r="J177" s="36">
        <f t="shared" si="83"/>
        <v>0</v>
      </c>
      <c r="K177" s="36">
        <f t="shared" si="84"/>
        <v>0</v>
      </c>
      <c r="L177" s="36">
        <f t="shared" si="85"/>
        <v>0</v>
      </c>
      <c r="M177" s="36">
        <f t="shared" si="86"/>
        <v>0</v>
      </c>
      <c r="N177" s="36">
        <f t="shared" si="87"/>
        <v>0</v>
      </c>
      <c r="O177" s="36">
        <f t="shared" si="88"/>
        <v>0</v>
      </c>
      <c r="P177" s="36">
        <f t="shared" si="89"/>
        <v>0</v>
      </c>
      <c r="Q177" s="36">
        <f t="shared" si="90"/>
        <v>0</v>
      </c>
      <c r="R177" s="36">
        <f t="shared" si="91"/>
        <v>0</v>
      </c>
      <c r="S177" s="36">
        <f t="shared" si="92"/>
        <v>0</v>
      </c>
      <c r="T177" s="36">
        <f t="shared" si="93"/>
        <v>0</v>
      </c>
      <c r="U177" s="36">
        <f t="shared" si="94"/>
        <v>0</v>
      </c>
      <c r="V177" s="36">
        <f t="shared" si="95"/>
        <v>0</v>
      </c>
      <c r="W177" s="36">
        <f t="shared" si="96"/>
        <v>0</v>
      </c>
      <c r="X177" s="36">
        <f t="shared" si="97"/>
        <v>0</v>
      </c>
      <c r="Y177" s="36">
        <f t="shared" si="98"/>
        <v>0</v>
      </c>
      <c r="Z177" s="36">
        <f t="shared" si="99"/>
        <v>0</v>
      </c>
      <c r="AA177" s="36">
        <f t="shared" si="100"/>
        <v>0</v>
      </c>
      <c r="AB177" s="36">
        <f t="shared" si="101"/>
        <v>0</v>
      </c>
      <c r="AC177" s="36">
        <f t="shared" si="102"/>
        <v>0</v>
      </c>
      <c r="AD177" s="36">
        <f t="shared" si="103"/>
        <v>0</v>
      </c>
      <c r="AE177" s="36">
        <f t="shared" si="104"/>
        <v>0</v>
      </c>
      <c r="AF177" s="36">
        <f t="shared" si="105"/>
        <v>0</v>
      </c>
      <c r="AG177" s="36">
        <f t="shared" si="106"/>
        <v>0</v>
      </c>
      <c r="AH177" s="36">
        <f t="shared" si="107"/>
        <v>0</v>
      </c>
      <c r="AI177" s="36">
        <f t="shared" si="108"/>
        <v>0</v>
      </c>
      <c r="AJ177" s="36">
        <f t="shared" si="109"/>
        <v>0</v>
      </c>
      <c r="AK177" s="36">
        <f t="shared" si="110"/>
        <v>0</v>
      </c>
      <c r="AL177" s="36">
        <f t="shared" si="111"/>
        <v>0</v>
      </c>
      <c r="AM177" s="36">
        <f t="shared" si="112"/>
        <v>0</v>
      </c>
      <c r="AN177" s="36">
        <f t="shared" si="113"/>
        <v>0</v>
      </c>
      <c r="AO177" s="36">
        <f t="shared" si="114"/>
        <v>0</v>
      </c>
      <c r="AP177" s="36">
        <f t="shared" si="115"/>
        <v>0</v>
      </c>
      <c r="AQ177" s="36">
        <f t="shared" si="116"/>
        <v>0</v>
      </c>
      <c r="AR177" s="36">
        <f t="shared" si="117"/>
        <v>0</v>
      </c>
      <c r="AS177" s="36">
        <f t="shared" si="118"/>
        <v>0</v>
      </c>
      <c r="AT177" s="36">
        <f t="shared" si="119"/>
        <v>0</v>
      </c>
      <c r="AU177" s="36">
        <f t="shared" si="120"/>
        <v>0</v>
      </c>
      <c r="AV177" s="36">
        <f t="shared" si="121"/>
        <v>0</v>
      </c>
      <c r="AW177" s="36">
        <f t="shared" si="139"/>
        <v>0</v>
      </c>
      <c r="AX177" s="36">
        <f t="shared" si="122"/>
        <v>0</v>
      </c>
      <c r="AY177" s="36">
        <f t="shared" si="123"/>
        <v>0</v>
      </c>
      <c r="AZ177" s="36">
        <f t="shared" si="124"/>
        <v>0</v>
      </c>
      <c r="BA177" s="36">
        <f t="shared" si="125"/>
        <v>0</v>
      </c>
      <c r="BB177" s="36">
        <f t="shared" si="126"/>
        <v>0</v>
      </c>
      <c r="BC177" s="36">
        <f t="shared" si="127"/>
        <v>0</v>
      </c>
      <c r="BD177" s="36">
        <f t="shared" si="128"/>
        <v>0</v>
      </c>
      <c r="BE177" s="36">
        <f t="shared" si="129"/>
        <v>0</v>
      </c>
      <c r="BF177" s="36">
        <f t="shared" si="130"/>
        <v>0</v>
      </c>
      <c r="BG177" s="36">
        <f t="shared" si="131"/>
        <v>0</v>
      </c>
      <c r="BH177" s="36">
        <f t="shared" si="132"/>
        <v>0</v>
      </c>
      <c r="BI177" s="36">
        <f t="shared" si="133"/>
        <v>0</v>
      </c>
      <c r="BJ177" s="36">
        <f t="shared" si="134"/>
        <v>0</v>
      </c>
      <c r="BK177" s="36">
        <f t="shared" si="140"/>
        <v>0</v>
      </c>
      <c r="BL177" s="36">
        <f t="shared" si="141"/>
        <v>0</v>
      </c>
      <c r="BM177" s="36">
        <f t="shared" si="135"/>
        <v>0</v>
      </c>
      <c r="BN177" s="36">
        <f t="shared" si="136"/>
        <v>0</v>
      </c>
      <c r="BO177" s="36">
        <f t="shared" si="137"/>
        <v>0</v>
      </c>
    </row>
    <row r="178" spans="1:67" ht="18" customHeight="1" x14ac:dyDescent="0.3">
      <c r="A178" s="80" t="str" cm="1">
        <f t="array" ref="A178">IFERROR(INDEX(Schools!$E$2:$E$852,MATCH(0,IF($C$8=Schools!$C$2:$C$852,COUNTIF($A$136:A177,Schools!$E$2:$E$852),""),0)),"")</f>
        <v/>
      </c>
      <c r="B178" s="84" t="str" cm="1">
        <f t="array" ref="B178">IFERROR(INDEX(Schools!$B$2:$B$852,MATCH(1,(Schools!$E$2:$E$852=A178)*(Schools!$C$2:$C$852=$C$8),0)),"")</f>
        <v/>
      </c>
      <c r="C178" s="85"/>
      <c r="D178" s="85"/>
      <c r="E178" s="86"/>
      <c r="F178" s="80" t="str" cm="1">
        <f t="array" ref="F178">IFERROR(INDEX(Schools!$D$2:$D$852,MATCH(1,(Schools!$E$2:$E$852=A178)*(Schools!$C$2:$C$852=$C$8),0)),"")</f>
        <v/>
      </c>
      <c r="G178" s="87" t="s">
        <v>653</v>
      </c>
      <c r="H178" s="36">
        <f t="shared" si="138"/>
        <v>0</v>
      </c>
      <c r="I178" s="36">
        <f t="shared" si="82"/>
        <v>0</v>
      </c>
      <c r="J178" s="36">
        <f t="shared" si="83"/>
        <v>0</v>
      </c>
      <c r="K178" s="36">
        <f t="shared" si="84"/>
        <v>0</v>
      </c>
      <c r="L178" s="36">
        <f t="shared" si="85"/>
        <v>0</v>
      </c>
      <c r="M178" s="36">
        <f t="shared" si="86"/>
        <v>0</v>
      </c>
      <c r="N178" s="36">
        <f t="shared" si="87"/>
        <v>0</v>
      </c>
      <c r="O178" s="36">
        <f t="shared" si="88"/>
        <v>0</v>
      </c>
      <c r="P178" s="36">
        <f t="shared" si="89"/>
        <v>0</v>
      </c>
      <c r="Q178" s="36">
        <f t="shared" si="90"/>
        <v>0</v>
      </c>
      <c r="R178" s="36">
        <f t="shared" si="91"/>
        <v>0</v>
      </c>
      <c r="S178" s="36">
        <f t="shared" si="92"/>
        <v>0</v>
      </c>
      <c r="T178" s="36">
        <f t="shared" si="93"/>
        <v>0</v>
      </c>
      <c r="U178" s="36">
        <f t="shared" si="94"/>
        <v>0</v>
      </c>
      <c r="V178" s="36">
        <f t="shared" si="95"/>
        <v>0</v>
      </c>
      <c r="W178" s="36">
        <f t="shared" si="96"/>
        <v>0</v>
      </c>
      <c r="X178" s="36">
        <f t="shared" si="97"/>
        <v>0</v>
      </c>
      <c r="Y178" s="36">
        <f t="shared" si="98"/>
        <v>0</v>
      </c>
      <c r="Z178" s="36">
        <f t="shared" si="99"/>
        <v>0</v>
      </c>
      <c r="AA178" s="36">
        <f t="shared" si="100"/>
        <v>0</v>
      </c>
      <c r="AB178" s="36">
        <f t="shared" si="101"/>
        <v>0</v>
      </c>
      <c r="AC178" s="36">
        <f t="shared" si="102"/>
        <v>0</v>
      </c>
      <c r="AD178" s="36">
        <f t="shared" si="103"/>
        <v>0</v>
      </c>
      <c r="AE178" s="36">
        <f t="shared" si="104"/>
        <v>0</v>
      </c>
      <c r="AF178" s="36">
        <f t="shared" si="105"/>
        <v>0</v>
      </c>
      <c r="AG178" s="36">
        <f t="shared" si="106"/>
        <v>0</v>
      </c>
      <c r="AH178" s="36">
        <f t="shared" si="107"/>
        <v>0</v>
      </c>
      <c r="AI178" s="36">
        <f t="shared" si="108"/>
        <v>0</v>
      </c>
      <c r="AJ178" s="36">
        <f t="shared" si="109"/>
        <v>0</v>
      </c>
      <c r="AK178" s="36">
        <f t="shared" si="110"/>
        <v>0</v>
      </c>
      <c r="AL178" s="36">
        <f t="shared" si="111"/>
        <v>0</v>
      </c>
      <c r="AM178" s="36">
        <f t="shared" si="112"/>
        <v>0</v>
      </c>
      <c r="AN178" s="36">
        <f t="shared" si="113"/>
        <v>0</v>
      </c>
      <c r="AO178" s="36">
        <f t="shared" si="114"/>
        <v>0</v>
      </c>
      <c r="AP178" s="36">
        <f t="shared" si="115"/>
        <v>0</v>
      </c>
      <c r="AQ178" s="36">
        <f t="shared" si="116"/>
        <v>0</v>
      </c>
      <c r="AR178" s="36">
        <f t="shared" si="117"/>
        <v>0</v>
      </c>
      <c r="AS178" s="36">
        <f t="shared" si="118"/>
        <v>0</v>
      </c>
      <c r="AT178" s="36">
        <f t="shared" si="119"/>
        <v>0</v>
      </c>
      <c r="AU178" s="36">
        <f t="shared" si="120"/>
        <v>0</v>
      </c>
      <c r="AV178" s="36">
        <f t="shared" si="121"/>
        <v>0</v>
      </c>
      <c r="AW178" s="36">
        <f t="shared" si="139"/>
        <v>0</v>
      </c>
      <c r="AX178" s="36">
        <f t="shared" si="122"/>
        <v>0</v>
      </c>
      <c r="AY178" s="36">
        <f t="shared" si="123"/>
        <v>0</v>
      </c>
      <c r="AZ178" s="36">
        <f t="shared" si="124"/>
        <v>0</v>
      </c>
      <c r="BA178" s="36">
        <f t="shared" si="125"/>
        <v>0</v>
      </c>
      <c r="BB178" s="36">
        <f t="shared" si="126"/>
        <v>0</v>
      </c>
      <c r="BC178" s="36">
        <f t="shared" si="127"/>
        <v>0</v>
      </c>
      <c r="BD178" s="36">
        <f t="shared" si="128"/>
        <v>0</v>
      </c>
      <c r="BE178" s="36">
        <f t="shared" si="129"/>
        <v>0</v>
      </c>
      <c r="BF178" s="36">
        <f t="shared" si="130"/>
        <v>0</v>
      </c>
      <c r="BG178" s="36">
        <f t="shared" si="131"/>
        <v>0</v>
      </c>
      <c r="BH178" s="36">
        <f t="shared" si="132"/>
        <v>0</v>
      </c>
      <c r="BI178" s="36">
        <f t="shared" si="133"/>
        <v>0</v>
      </c>
      <c r="BJ178" s="36">
        <f t="shared" si="134"/>
        <v>0</v>
      </c>
      <c r="BK178" s="36">
        <f t="shared" si="140"/>
        <v>0</v>
      </c>
      <c r="BL178" s="36">
        <f t="shared" si="141"/>
        <v>0</v>
      </c>
      <c r="BM178" s="36">
        <f t="shared" si="135"/>
        <v>0</v>
      </c>
      <c r="BN178" s="36">
        <f t="shared" si="136"/>
        <v>0</v>
      </c>
      <c r="BO178" s="36">
        <f t="shared" si="137"/>
        <v>0</v>
      </c>
    </row>
    <row r="179" spans="1:67" ht="18" customHeight="1" x14ac:dyDescent="0.3">
      <c r="A179" s="80" t="str" cm="1">
        <f t="array" ref="A179">IFERROR(INDEX(Schools!$E$2:$E$852,MATCH(0,IF($C$8=Schools!$C$2:$C$852,COUNTIF($A$136:A178,Schools!$E$2:$E$852),""),0)),"")</f>
        <v/>
      </c>
      <c r="B179" s="84" t="str" cm="1">
        <f t="array" ref="B179">IFERROR(INDEX(Schools!$B$2:$B$852,MATCH(1,(Schools!$E$2:$E$852=A179)*(Schools!$C$2:$C$852=$C$8),0)),"")</f>
        <v/>
      </c>
      <c r="C179" s="85"/>
      <c r="D179" s="85"/>
      <c r="E179" s="86"/>
      <c r="F179" s="80" t="str" cm="1">
        <f t="array" ref="F179">IFERROR(INDEX(Schools!$D$2:$D$852,MATCH(1,(Schools!$E$2:$E$852=A179)*(Schools!$C$2:$C$852=$C$8),0)),"")</f>
        <v/>
      </c>
      <c r="G179" s="87" t="s">
        <v>653</v>
      </c>
      <c r="H179" s="36">
        <f t="shared" si="138"/>
        <v>0</v>
      </c>
      <c r="I179" s="36">
        <f t="shared" si="82"/>
        <v>0</v>
      </c>
      <c r="J179" s="36">
        <f t="shared" si="83"/>
        <v>0</v>
      </c>
      <c r="K179" s="36">
        <f t="shared" si="84"/>
        <v>0</v>
      </c>
      <c r="L179" s="36">
        <f t="shared" si="85"/>
        <v>0</v>
      </c>
      <c r="M179" s="36">
        <f t="shared" si="86"/>
        <v>0</v>
      </c>
      <c r="N179" s="36">
        <f t="shared" si="87"/>
        <v>0</v>
      </c>
      <c r="O179" s="36">
        <f t="shared" si="88"/>
        <v>0</v>
      </c>
      <c r="P179" s="36">
        <f t="shared" si="89"/>
        <v>0</v>
      </c>
      <c r="Q179" s="36">
        <f t="shared" si="90"/>
        <v>0</v>
      </c>
      <c r="R179" s="36">
        <f t="shared" si="91"/>
        <v>0</v>
      </c>
      <c r="S179" s="36">
        <f t="shared" si="92"/>
        <v>0</v>
      </c>
      <c r="T179" s="36">
        <f t="shared" si="93"/>
        <v>0</v>
      </c>
      <c r="U179" s="36">
        <f t="shared" si="94"/>
        <v>0</v>
      </c>
      <c r="V179" s="36">
        <f t="shared" si="95"/>
        <v>0</v>
      </c>
      <c r="W179" s="36">
        <f t="shared" si="96"/>
        <v>0</v>
      </c>
      <c r="X179" s="36">
        <f t="shared" si="97"/>
        <v>0</v>
      </c>
      <c r="Y179" s="36">
        <f t="shared" si="98"/>
        <v>0</v>
      </c>
      <c r="Z179" s="36">
        <f t="shared" si="99"/>
        <v>0</v>
      </c>
      <c r="AA179" s="36">
        <f t="shared" si="100"/>
        <v>0</v>
      </c>
      <c r="AB179" s="36">
        <f t="shared" si="101"/>
        <v>0</v>
      </c>
      <c r="AC179" s="36">
        <f t="shared" si="102"/>
        <v>0</v>
      </c>
      <c r="AD179" s="36">
        <f t="shared" si="103"/>
        <v>0</v>
      </c>
      <c r="AE179" s="36">
        <f t="shared" si="104"/>
        <v>0</v>
      </c>
      <c r="AF179" s="36">
        <f t="shared" si="105"/>
        <v>0</v>
      </c>
      <c r="AG179" s="36">
        <f t="shared" si="106"/>
        <v>0</v>
      </c>
      <c r="AH179" s="36">
        <f t="shared" si="107"/>
        <v>0</v>
      </c>
      <c r="AI179" s="36">
        <f t="shared" si="108"/>
        <v>0</v>
      </c>
      <c r="AJ179" s="36">
        <f t="shared" si="109"/>
        <v>0</v>
      </c>
      <c r="AK179" s="36">
        <f t="shared" si="110"/>
        <v>0</v>
      </c>
      <c r="AL179" s="36">
        <f t="shared" si="111"/>
        <v>0</v>
      </c>
      <c r="AM179" s="36">
        <f t="shared" si="112"/>
        <v>0</v>
      </c>
      <c r="AN179" s="36">
        <f t="shared" si="113"/>
        <v>0</v>
      </c>
      <c r="AO179" s="36">
        <f t="shared" si="114"/>
        <v>0</v>
      </c>
      <c r="AP179" s="36">
        <f t="shared" si="115"/>
        <v>0</v>
      </c>
      <c r="AQ179" s="36">
        <f t="shared" si="116"/>
        <v>0</v>
      </c>
      <c r="AR179" s="36">
        <f t="shared" si="117"/>
        <v>0</v>
      </c>
      <c r="AS179" s="36">
        <f t="shared" si="118"/>
        <v>0</v>
      </c>
      <c r="AT179" s="36">
        <f t="shared" si="119"/>
        <v>0</v>
      </c>
      <c r="AU179" s="36">
        <f t="shared" si="120"/>
        <v>0</v>
      </c>
      <c r="AV179" s="36">
        <f t="shared" si="121"/>
        <v>0</v>
      </c>
      <c r="AW179" s="36">
        <f t="shared" si="139"/>
        <v>0</v>
      </c>
      <c r="AX179" s="36">
        <f t="shared" si="122"/>
        <v>0</v>
      </c>
      <c r="AY179" s="36">
        <f t="shared" si="123"/>
        <v>0</v>
      </c>
      <c r="AZ179" s="36">
        <f t="shared" si="124"/>
        <v>0</v>
      </c>
      <c r="BA179" s="36">
        <f t="shared" si="125"/>
        <v>0</v>
      </c>
      <c r="BB179" s="36">
        <f t="shared" si="126"/>
        <v>0</v>
      </c>
      <c r="BC179" s="36">
        <f t="shared" si="127"/>
        <v>0</v>
      </c>
      <c r="BD179" s="36">
        <f t="shared" si="128"/>
        <v>0</v>
      </c>
      <c r="BE179" s="36">
        <f t="shared" si="129"/>
        <v>0</v>
      </c>
      <c r="BF179" s="36">
        <f t="shared" si="130"/>
        <v>0</v>
      </c>
      <c r="BG179" s="36">
        <f t="shared" si="131"/>
        <v>0</v>
      </c>
      <c r="BH179" s="36">
        <f t="shared" si="132"/>
        <v>0</v>
      </c>
      <c r="BI179" s="36">
        <f t="shared" si="133"/>
        <v>0</v>
      </c>
      <c r="BJ179" s="36">
        <f t="shared" si="134"/>
        <v>0</v>
      </c>
      <c r="BK179" s="36">
        <f t="shared" si="140"/>
        <v>0</v>
      </c>
      <c r="BL179" s="36">
        <f t="shared" si="141"/>
        <v>0</v>
      </c>
      <c r="BM179" s="36">
        <f t="shared" si="135"/>
        <v>0</v>
      </c>
      <c r="BN179" s="36">
        <f t="shared" si="136"/>
        <v>0</v>
      </c>
      <c r="BO179" s="36">
        <f t="shared" si="137"/>
        <v>0</v>
      </c>
    </row>
    <row r="180" spans="1:67" ht="18" customHeight="1" x14ac:dyDescent="0.3">
      <c r="A180" s="80" t="str" cm="1">
        <f t="array" ref="A180">IFERROR(INDEX(Schools!$E$2:$E$852,MATCH(0,IF($C$8=Schools!$C$2:$C$852,COUNTIF($A$136:A179,Schools!$E$2:$E$852),""),0)),"")</f>
        <v/>
      </c>
      <c r="B180" s="84" t="str" cm="1">
        <f t="array" ref="B180">IFERROR(INDEX(Schools!$B$2:$B$852,MATCH(1,(Schools!$E$2:$E$852=A180)*(Schools!$C$2:$C$852=$C$8),0)),"")</f>
        <v/>
      </c>
      <c r="C180" s="85"/>
      <c r="D180" s="85"/>
      <c r="E180" s="86"/>
      <c r="F180" s="80" t="str" cm="1">
        <f t="array" ref="F180">IFERROR(INDEX(Schools!$D$2:$D$852,MATCH(1,(Schools!$E$2:$E$852=A180)*(Schools!$C$2:$C$852=$C$8),0)),"")</f>
        <v/>
      </c>
      <c r="G180" s="87" t="s">
        <v>653</v>
      </c>
      <c r="H180" s="36">
        <f t="shared" si="138"/>
        <v>0</v>
      </c>
      <c r="I180" s="36">
        <f t="shared" si="82"/>
        <v>0</v>
      </c>
      <c r="J180" s="36">
        <f t="shared" si="83"/>
        <v>0</v>
      </c>
      <c r="K180" s="36">
        <f t="shared" si="84"/>
        <v>0</v>
      </c>
      <c r="L180" s="36">
        <f t="shared" si="85"/>
        <v>0</v>
      </c>
      <c r="M180" s="36">
        <f t="shared" si="86"/>
        <v>0</v>
      </c>
      <c r="N180" s="36">
        <f t="shared" si="87"/>
        <v>0</v>
      </c>
      <c r="O180" s="36">
        <f t="shared" si="88"/>
        <v>0</v>
      </c>
      <c r="P180" s="36">
        <f t="shared" si="89"/>
        <v>0</v>
      </c>
      <c r="Q180" s="36">
        <f t="shared" si="90"/>
        <v>0</v>
      </c>
      <c r="R180" s="36">
        <f t="shared" si="91"/>
        <v>0</v>
      </c>
      <c r="S180" s="36">
        <f t="shared" si="92"/>
        <v>0</v>
      </c>
      <c r="T180" s="36">
        <f t="shared" si="93"/>
        <v>0</v>
      </c>
      <c r="U180" s="36">
        <f t="shared" si="94"/>
        <v>0</v>
      </c>
      <c r="V180" s="36">
        <f t="shared" si="95"/>
        <v>0</v>
      </c>
      <c r="W180" s="36">
        <f t="shared" si="96"/>
        <v>0</v>
      </c>
      <c r="X180" s="36">
        <f t="shared" si="97"/>
        <v>0</v>
      </c>
      <c r="Y180" s="36">
        <f t="shared" si="98"/>
        <v>0</v>
      </c>
      <c r="Z180" s="36">
        <f t="shared" si="99"/>
        <v>0</v>
      </c>
      <c r="AA180" s="36">
        <f t="shared" si="100"/>
        <v>0</v>
      </c>
      <c r="AB180" s="36">
        <f t="shared" si="101"/>
        <v>0</v>
      </c>
      <c r="AC180" s="36">
        <f t="shared" si="102"/>
        <v>0</v>
      </c>
      <c r="AD180" s="36">
        <f t="shared" si="103"/>
        <v>0</v>
      </c>
      <c r="AE180" s="36">
        <f t="shared" si="104"/>
        <v>0</v>
      </c>
      <c r="AF180" s="36">
        <f t="shared" si="105"/>
        <v>0</v>
      </c>
      <c r="AG180" s="36">
        <f t="shared" si="106"/>
        <v>0</v>
      </c>
      <c r="AH180" s="36">
        <f t="shared" si="107"/>
        <v>0</v>
      </c>
      <c r="AI180" s="36">
        <f t="shared" si="108"/>
        <v>0</v>
      </c>
      <c r="AJ180" s="36">
        <f t="shared" si="109"/>
        <v>0</v>
      </c>
      <c r="AK180" s="36">
        <f t="shared" si="110"/>
        <v>0</v>
      </c>
      <c r="AL180" s="36">
        <f t="shared" si="111"/>
        <v>0</v>
      </c>
      <c r="AM180" s="36">
        <f t="shared" si="112"/>
        <v>0</v>
      </c>
      <c r="AN180" s="36">
        <f t="shared" si="113"/>
        <v>0</v>
      </c>
      <c r="AO180" s="36">
        <f t="shared" si="114"/>
        <v>0</v>
      </c>
      <c r="AP180" s="36">
        <f t="shared" si="115"/>
        <v>0</v>
      </c>
      <c r="AQ180" s="36">
        <f t="shared" si="116"/>
        <v>0</v>
      </c>
      <c r="AR180" s="36">
        <f t="shared" si="117"/>
        <v>0</v>
      </c>
      <c r="AS180" s="36">
        <f t="shared" si="118"/>
        <v>0</v>
      </c>
      <c r="AT180" s="36">
        <f t="shared" si="119"/>
        <v>0</v>
      </c>
      <c r="AU180" s="36">
        <f t="shared" si="120"/>
        <v>0</v>
      </c>
      <c r="AV180" s="36">
        <f t="shared" si="121"/>
        <v>0</v>
      </c>
      <c r="AW180" s="36">
        <f t="shared" si="139"/>
        <v>0</v>
      </c>
      <c r="AX180" s="36">
        <f t="shared" si="122"/>
        <v>0</v>
      </c>
      <c r="AY180" s="36">
        <f t="shared" si="123"/>
        <v>0</v>
      </c>
      <c r="AZ180" s="36">
        <f t="shared" si="124"/>
        <v>0</v>
      </c>
      <c r="BA180" s="36">
        <f t="shared" si="125"/>
        <v>0</v>
      </c>
      <c r="BB180" s="36">
        <f t="shared" si="126"/>
        <v>0</v>
      </c>
      <c r="BC180" s="36">
        <f t="shared" si="127"/>
        <v>0</v>
      </c>
      <c r="BD180" s="36">
        <f t="shared" si="128"/>
        <v>0</v>
      </c>
      <c r="BE180" s="36">
        <f t="shared" si="129"/>
        <v>0</v>
      </c>
      <c r="BF180" s="36">
        <f t="shared" si="130"/>
        <v>0</v>
      </c>
      <c r="BG180" s="36">
        <f t="shared" si="131"/>
        <v>0</v>
      </c>
      <c r="BH180" s="36">
        <f t="shared" si="132"/>
        <v>0</v>
      </c>
      <c r="BI180" s="36">
        <f t="shared" si="133"/>
        <v>0</v>
      </c>
      <c r="BJ180" s="36">
        <f t="shared" si="134"/>
        <v>0</v>
      </c>
      <c r="BK180" s="36">
        <f t="shared" si="140"/>
        <v>0</v>
      </c>
      <c r="BL180" s="36">
        <f t="shared" si="141"/>
        <v>0</v>
      </c>
      <c r="BM180" s="36">
        <f t="shared" si="135"/>
        <v>0</v>
      </c>
      <c r="BN180" s="36">
        <f t="shared" si="136"/>
        <v>0</v>
      </c>
      <c r="BO180" s="36">
        <f t="shared" si="137"/>
        <v>0</v>
      </c>
    </row>
    <row r="181" spans="1:67" ht="18" customHeight="1" x14ac:dyDescent="0.3">
      <c r="A181" s="80" t="str" cm="1">
        <f t="array" ref="A181">IFERROR(INDEX(Schools!$E$2:$E$852,MATCH(0,IF($C$8=Schools!$C$2:$C$852,COUNTIF($A$136:A180,Schools!$E$2:$E$852),""),0)),"")</f>
        <v/>
      </c>
      <c r="B181" s="84" t="str" cm="1">
        <f t="array" ref="B181">IFERROR(INDEX(Schools!$B$2:$B$852,MATCH(1,(Schools!$E$2:$E$852=A181)*(Schools!$C$2:$C$852=$C$8),0)),"")</f>
        <v/>
      </c>
      <c r="C181" s="85"/>
      <c r="D181" s="85"/>
      <c r="E181" s="86"/>
      <c r="F181" s="80" t="str" cm="1">
        <f t="array" ref="F181">IFERROR(INDEX(Schools!$D$2:$D$852,MATCH(1,(Schools!$E$2:$E$852=A181)*(Schools!$C$2:$C$852=$C$8),0)),"")</f>
        <v/>
      </c>
      <c r="G181" s="87" t="s">
        <v>653</v>
      </c>
      <c r="H181" s="36">
        <f t="shared" si="138"/>
        <v>0</v>
      </c>
      <c r="I181" s="36">
        <f t="shared" si="82"/>
        <v>0</v>
      </c>
      <c r="J181" s="36">
        <f t="shared" si="83"/>
        <v>0</v>
      </c>
      <c r="K181" s="36">
        <f t="shared" si="84"/>
        <v>0</v>
      </c>
      <c r="L181" s="36">
        <f t="shared" si="85"/>
        <v>0</v>
      </c>
      <c r="M181" s="36">
        <f t="shared" si="86"/>
        <v>0</v>
      </c>
      <c r="N181" s="36">
        <f t="shared" si="87"/>
        <v>0</v>
      </c>
      <c r="O181" s="36">
        <f t="shared" si="88"/>
        <v>0</v>
      </c>
      <c r="P181" s="36">
        <f t="shared" si="89"/>
        <v>0</v>
      </c>
      <c r="Q181" s="36">
        <f t="shared" si="90"/>
        <v>0</v>
      </c>
      <c r="R181" s="36">
        <f t="shared" si="91"/>
        <v>0</v>
      </c>
      <c r="S181" s="36">
        <f t="shared" si="92"/>
        <v>0</v>
      </c>
      <c r="T181" s="36">
        <f t="shared" si="93"/>
        <v>0</v>
      </c>
      <c r="U181" s="36">
        <f t="shared" si="94"/>
        <v>0</v>
      </c>
      <c r="V181" s="36">
        <f t="shared" si="95"/>
        <v>0</v>
      </c>
      <c r="W181" s="36">
        <f t="shared" si="96"/>
        <v>0</v>
      </c>
      <c r="X181" s="36">
        <f t="shared" si="97"/>
        <v>0</v>
      </c>
      <c r="Y181" s="36">
        <f t="shared" si="98"/>
        <v>0</v>
      </c>
      <c r="Z181" s="36">
        <f t="shared" si="99"/>
        <v>0</v>
      </c>
      <c r="AA181" s="36">
        <f t="shared" si="100"/>
        <v>0</v>
      </c>
      <c r="AB181" s="36">
        <f t="shared" si="101"/>
        <v>0</v>
      </c>
      <c r="AC181" s="36">
        <f t="shared" si="102"/>
        <v>0</v>
      </c>
      <c r="AD181" s="36">
        <f t="shared" si="103"/>
        <v>0</v>
      </c>
      <c r="AE181" s="36">
        <f t="shared" si="104"/>
        <v>0</v>
      </c>
      <c r="AF181" s="36">
        <f t="shared" si="105"/>
        <v>0</v>
      </c>
      <c r="AG181" s="36">
        <f t="shared" si="106"/>
        <v>0</v>
      </c>
      <c r="AH181" s="36">
        <f t="shared" si="107"/>
        <v>0</v>
      </c>
      <c r="AI181" s="36">
        <f t="shared" si="108"/>
        <v>0</v>
      </c>
      <c r="AJ181" s="36">
        <f t="shared" si="109"/>
        <v>0</v>
      </c>
      <c r="AK181" s="36">
        <f t="shared" si="110"/>
        <v>0</v>
      </c>
      <c r="AL181" s="36">
        <f t="shared" si="111"/>
        <v>0</v>
      </c>
      <c r="AM181" s="36">
        <f t="shared" si="112"/>
        <v>0</v>
      </c>
      <c r="AN181" s="36">
        <f t="shared" si="113"/>
        <v>0</v>
      </c>
      <c r="AO181" s="36">
        <f t="shared" si="114"/>
        <v>0</v>
      </c>
      <c r="AP181" s="36">
        <f t="shared" si="115"/>
        <v>0</v>
      </c>
      <c r="AQ181" s="36">
        <f t="shared" si="116"/>
        <v>0</v>
      </c>
      <c r="AR181" s="36">
        <f t="shared" si="117"/>
        <v>0</v>
      </c>
      <c r="AS181" s="36">
        <f t="shared" si="118"/>
        <v>0</v>
      </c>
      <c r="AT181" s="36">
        <f t="shared" si="119"/>
        <v>0</v>
      </c>
      <c r="AU181" s="36">
        <f t="shared" si="120"/>
        <v>0</v>
      </c>
      <c r="AV181" s="36">
        <f t="shared" si="121"/>
        <v>0</v>
      </c>
      <c r="AW181" s="36">
        <f t="shared" si="139"/>
        <v>0</v>
      </c>
      <c r="AX181" s="36">
        <f t="shared" si="122"/>
        <v>0</v>
      </c>
      <c r="AY181" s="36">
        <f t="shared" si="123"/>
        <v>0</v>
      </c>
      <c r="AZ181" s="36">
        <f t="shared" si="124"/>
        <v>0</v>
      </c>
      <c r="BA181" s="36">
        <f t="shared" si="125"/>
        <v>0</v>
      </c>
      <c r="BB181" s="36">
        <f t="shared" si="126"/>
        <v>0</v>
      </c>
      <c r="BC181" s="36">
        <f t="shared" si="127"/>
        <v>0</v>
      </c>
      <c r="BD181" s="36">
        <f t="shared" si="128"/>
        <v>0</v>
      </c>
      <c r="BE181" s="36">
        <f t="shared" si="129"/>
        <v>0</v>
      </c>
      <c r="BF181" s="36">
        <f t="shared" si="130"/>
        <v>0</v>
      </c>
      <c r="BG181" s="36">
        <f t="shared" si="131"/>
        <v>0</v>
      </c>
      <c r="BH181" s="36">
        <f t="shared" si="132"/>
        <v>0</v>
      </c>
      <c r="BI181" s="36">
        <f t="shared" si="133"/>
        <v>0</v>
      </c>
      <c r="BJ181" s="36">
        <f t="shared" si="134"/>
        <v>0</v>
      </c>
      <c r="BK181" s="36">
        <f t="shared" si="140"/>
        <v>0</v>
      </c>
      <c r="BL181" s="36">
        <f t="shared" si="141"/>
        <v>0</v>
      </c>
      <c r="BM181" s="36">
        <f t="shared" si="135"/>
        <v>0</v>
      </c>
      <c r="BN181" s="36">
        <f t="shared" si="136"/>
        <v>0</v>
      </c>
      <c r="BO181" s="36">
        <f t="shared" si="137"/>
        <v>0</v>
      </c>
    </row>
    <row r="182" spans="1:67" ht="18" customHeight="1" x14ac:dyDescent="0.3">
      <c r="A182" s="80" t="str" cm="1">
        <f t="array" ref="A182">IFERROR(INDEX(Schools!$E$2:$E$852,MATCH(0,IF($C$8=Schools!$C$2:$C$852,COUNTIF($A$136:A181,Schools!$E$2:$E$852),""),0)),"")</f>
        <v/>
      </c>
      <c r="B182" s="84" t="str" cm="1">
        <f t="array" ref="B182">IFERROR(INDEX(Schools!$B$2:$B$852,MATCH(1,(Schools!$E$2:$E$852=A182)*(Schools!$C$2:$C$852=$C$8),0)),"")</f>
        <v/>
      </c>
      <c r="C182" s="85"/>
      <c r="D182" s="85"/>
      <c r="E182" s="86"/>
      <c r="F182" s="80" t="str" cm="1">
        <f t="array" ref="F182">IFERROR(INDEX(Schools!$D$2:$D$852,MATCH(1,(Schools!$E$2:$E$852=A182)*(Schools!$C$2:$C$852=$C$8),0)),"")</f>
        <v/>
      </c>
      <c r="G182" s="87" t="s">
        <v>653</v>
      </c>
      <c r="H182" s="36">
        <f t="shared" si="138"/>
        <v>0</v>
      </c>
      <c r="I182" s="36">
        <f t="shared" si="82"/>
        <v>0</v>
      </c>
      <c r="J182" s="36">
        <f t="shared" si="83"/>
        <v>0</v>
      </c>
      <c r="K182" s="36">
        <f t="shared" si="84"/>
        <v>0</v>
      </c>
      <c r="L182" s="36">
        <f t="shared" si="85"/>
        <v>0</v>
      </c>
      <c r="M182" s="36">
        <f t="shared" si="86"/>
        <v>0</v>
      </c>
      <c r="N182" s="36">
        <f t="shared" si="87"/>
        <v>0</v>
      </c>
      <c r="O182" s="36">
        <f t="shared" si="88"/>
        <v>0</v>
      </c>
      <c r="P182" s="36">
        <f t="shared" si="89"/>
        <v>0</v>
      </c>
      <c r="Q182" s="36">
        <f t="shared" si="90"/>
        <v>0</v>
      </c>
      <c r="R182" s="36">
        <f t="shared" si="91"/>
        <v>0</v>
      </c>
      <c r="S182" s="36">
        <f t="shared" si="92"/>
        <v>0</v>
      </c>
      <c r="T182" s="36">
        <f t="shared" si="93"/>
        <v>0</v>
      </c>
      <c r="U182" s="36">
        <f t="shared" si="94"/>
        <v>0</v>
      </c>
      <c r="V182" s="36">
        <f t="shared" si="95"/>
        <v>0</v>
      </c>
      <c r="W182" s="36">
        <f t="shared" si="96"/>
        <v>0</v>
      </c>
      <c r="X182" s="36">
        <f t="shared" si="97"/>
        <v>0</v>
      </c>
      <c r="Y182" s="36">
        <f t="shared" si="98"/>
        <v>0</v>
      </c>
      <c r="Z182" s="36">
        <f t="shared" si="99"/>
        <v>0</v>
      </c>
      <c r="AA182" s="36">
        <f t="shared" si="100"/>
        <v>0</v>
      </c>
      <c r="AB182" s="36">
        <f t="shared" si="101"/>
        <v>0</v>
      </c>
      <c r="AC182" s="36">
        <f t="shared" si="102"/>
        <v>0</v>
      </c>
      <c r="AD182" s="36">
        <f t="shared" si="103"/>
        <v>0</v>
      </c>
      <c r="AE182" s="36">
        <f t="shared" si="104"/>
        <v>0</v>
      </c>
      <c r="AF182" s="36">
        <f t="shared" si="105"/>
        <v>0</v>
      </c>
      <c r="AG182" s="36">
        <f t="shared" si="106"/>
        <v>0</v>
      </c>
      <c r="AH182" s="36">
        <f t="shared" si="107"/>
        <v>0</v>
      </c>
      <c r="AI182" s="36">
        <f t="shared" si="108"/>
        <v>0</v>
      </c>
      <c r="AJ182" s="36">
        <f t="shared" si="109"/>
        <v>0</v>
      </c>
      <c r="AK182" s="36">
        <f t="shared" si="110"/>
        <v>0</v>
      </c>
      <c r="AL182" s="36">
        <f t="shared" si="111"/>
        <v>0</v>
      </c>
      <c r="AM182" s="36">
        <f t="shared" si="112"/>
        <v>0</v>
      </c>
      <c r="AN182" s="36">
        <f t="shared" si="113"/>
        <v>0</v>
      </c>
      <c r="AO182" s="36">
        <f t="shared" si="114"/>
        <v>0</v>
      </c>
      <c r="AP182" s="36">
        <f t="shared" si="115"/>
        <v>0</v>
      </c>
      <c r="AQ182" s="36">
        <f t="shared" si="116"/>
        <v>0</v>
      </c>
      <c r="AR182" s="36">
        <f t="shared" si="117"/>
        <v>0</v>
      </c>
      <c r="AS182" s="36">
        <f t="shared" si="118"/>
        <v>0</v>
      </c>
      <c r="AT182" s="36">
        <f t="shared" si="119"/>
        <v>0</v>
      </c>
      <c r="AU182" s="36">
        <f t="shared" si="120"/>
        <v>0</v>
      </c>
      <c r="AV182" s="36">
        <f t="shared" si="121"/>
        <v>0</v>
      </c>
      <c r="AW182" s="36">
        <f t="shared" si="139"/>
        <v>0</v>
      </c>
      <c r="AX182" s="36">
        <f t="shared" si="122"/>
        <v>0</v>
      </c>
      <c r="AY182" s="36">
        <f t="shared" si="123"/>
        <v>0</v>
      </c>
      <c r="AZ182" s="36">
        <f t="shared" si="124"/>
        <v>0</v>
      </c>
      <c r="BA182" s="36">
        <f t="shared" si="125"/>
        <v>0</v>
      </c>
      <c r="BB182" s="36">
        <f t="shared" si="126"/>
        <v>0</v>
      </c>
      <c r="BC182" s="36">
        <f t="shared" si="127"/>
        <v>0</v>
      </c>
      <c r="BD182" s="36">
        <f t="shared" si="128"/>
        <v>0</v>
      </c>
      <c r="BE182" s="36">
        <f t="shared" si="129"/>
        <v>0</v>
      </c>
      <c r="BF182" s="36">
        <f t="shared" si="130"/>
        <v>0</v>
      </c>
      <c r="BG182" s="36">
        <f t="shared" si="131"/>
        <v>0</v>
      </c>
      <c r="BH182" s="36">
        <f t="shared" si="132"/>
        <v>0</v>
      </c>
      <c r="BI182" s="36">
        <f t="shared" si="133"/>
        <v>0</v>
      </c>
      <c r="BJ182" s="36">
        <f t="shared" si="134"/>
        <v>0</v>
      </c>
      <c r="BK182" s="36">
        <f t="shared" si="140"/>
        <v>0</v>
      </c>
      <c r="BL182" s="36">
        <f t="shared" si="141"/>
        <v>0</v>
      </c>
      <c r="BM182" s="36">
        <f t="shared" si="135"/>
        <v>0</v>
      </c>
      <c r="BN182" s="36">
        <f t="shared" si="136"/>
        <v>0</v>
      </c>
      <c r="BO182" s="36">
        <f t="shared" si="137"/>
        <v>0</v>
      </c>
    </row>
    <row r="183" spans="1:67" ht="18" customHeight="1" x14ac:dyDescent="0.3">
      <c r="A183" s="80" t="str" cm="1">
        <f t="array" ref="A183">IFERROR(INDEX(Schools!$E$2:$E$852,MATCH(0,IF($C$8=Schools!$C$2:$C$852,COUNTIF($A$136:A182,Schools!$E$2:$E$852),""),0)),"")</f>
        <v/>
      </c>
      <c r="B183" s="84" t="str" cm="1">
        <f t="array" ref="B183">IFERROR(INDEX(Schools!$B$2:$B$852,MATCH(1,(Schools!$E$2:$E$852=A183)*(Schools!$C$2:$C$852=$C$8),0)),"")</f>
        <v/>
      </c>
      <c r="C183" s="85"/>
      <c r="D183" s="85"/>
      <c r="E183" s="86"/>
      <c r="F183" s="80" t="str" cm="1">
        <f t="array" ref="F183">IFERROR(INDEX(Schools!$D$2:$D$852,MATCH(1,(Schools!$E$2:$E$852=A183)*(Schools!$C$2:$C$852=$C$8),0)),"")</f>
        <v/>
      </c>
      <c r="G183" s="87" t="s">
        <v>653</v>
      </c>
      <c r="H183" s="36">
        <f t="shared" si="138"/>
        <v>0</v>
      </c>
      <c r="I183" s="36">
        <f t="shared" si="82"/>
        <v>0</v>
      </c>
      <c r="J183" s="36">
        <f t="shared" si="83"/>
        <v>0</v>
      </c>
      <c r="K183" s="36">
        <f t="shared" si="84"/>
        <v>0</v>
      </c>
      <c r="L183" s="36">
        <f t="shared" si="85"/>
        <v>0</v>
      </c>
      <c r="M183" s="36">
        <f t="shared" si="86"/>
        <v>0</v>
      </c>
      <c r="N183" s="36">
        <f t="shared" si="87"/>
        <v>0</v>
      </c>
      <c r="O183" s="36">
        <f t="shared" si="88"/>
        <v>0</v>
      </c>
      <c r="P183" s="36">
        <f t="shared" si="89"/>
        <v>0</v>
      </c>
      <c r="Q183" s="36">
        <f t="shared" si="90"/>
        <v>0</v>
      </c>
      <c r="R183" s="36">
        <f t="shared" si="91"/>
        <v>0</v>
      </c>
      <c r="S183" s="36">
        <f t="shared" si="92"/>
        <v>0</v>
      </c>
      <c r="T183" s="36">
        <f t="shared" si="93"/>
        <v>0</v>
      </c>
      <c r="U183" s="36">
        <f t="shared" si="94"/>
        <v>0</v>
      </c>
      <c r="V183" s="36">
        <f t="shared" si="95"/>
        <v>0</v>
      </c>
      <c r="W183" s="36">
        <f t="shared" si="96"/>
        <v>0</v>
      </c>
      <c r="X183" s="36">
        <f t="shared" si="97"/>
        <v>0</v>
      </c>
      <c r="Y183" s="36">
        <f t="shared" si="98"/>
        <v>0</v>
      </c>
      <c r="Z183" s="36">
        <f t="shared" si="99"/>
        <v>0</v>
      </c>
      <c r="AA183" s="36">
        <f t="shared" si="100"/>
        <v>0</v>
      </c>
      <c r="AB183" s="36">
        <f t="shared" si="101"/>
        <v>0</v>
      </c>
      <c r="AC183" s="36">
        <f t="shared" si="102"/>
        <v>0</v>
      </c>
      <c r="AD183" s="36">
        <f t="shared" si="103"/>
        <v>0</v>
      </c>
      <c r="AE183" s="36">
        <f t="shared" si="104"/>
        <v>0</v>
      </c>
      <c r="AF183" s="36">
        <f t="shared" si="105"/>
        <v>0</v>
      </c>
      <c r="AG183" s="36">
        <f t="shared" si="106"/>
        <v>0</v>
      </c>
      <c r="AH183" s="36">
        <f t="shared" si="107"/>
        <v>0</v>
      </c>
      <c r="AI183" s="36">
        <f t="shared" si="108"/>
        <v>0</v>
      </c>
      <c r="AJ183" s="36">
        <f t="shared" si="109"/>
        <v>0</v>
      </c>
      <c r="AK183" s="36">
        <f t="shared" si="110"/>
        <v>0</v>
      </c>
      <c r="AL183" s="36">
        <f t="shared" si="111"/>
        <v>0</v>
      </c>
      <c r="AM183" s="36">
        <f t="shared" si="112"/>
        <v>0</v>
      </c>
      <c r="AN183" s="36">
        <f t="shared" si="113"/>
        <v>0</v>
      </c>
      <c r="AO183" s="36">
        <f t="shared" si="114"/>
        <v>0</v>
      </c>
      <c r="AP183" s="36">
        <f t="shared" si="115"/>
        <v>0</v>
      </c>
      <c r="AQ183" s="36">
        <f t="shared" si="116"/>
        <v>0</v>
      </c>
      <c r="AR183" s="36">
        <f t="shared" si="117"/>
        <v>0</v>
      </c>
      <c r="AS183" s="36">
        <f t="shared" si="118"/>
        <v>0</v>
      </c>
      <c r="AT183" s="36">
        <f t="shared" si="119"/>
        <v>0</v>
      </c>
      <c r="AU183" s="36">
        <f t="shared" si="120"/>
        <v>0</v>
      </c>
      <c r="AV183" s="36">
        <f t="shared" si="121"/>
        <v>0</v>
      </c>
      <c r="AW183" s="36">
        <f t="shared" si="139"/>
        <v>0</v>
      </c>
      <c r="AX183" s="36">
        <f t="shared" si="122"/>
        <v>0</v>
      </c>
      <c r="AY183" s="36">
        <f t="shared" si="123"/>
        <v>0</v>
      </c>
      <c r="AZ183" s="36">
        <f t="shared" si="124"/>
        <v>0</v>
      </c>
      <c r="BA183" s="36">
        <f t="shared" si="125"/>
        <v>0</v>
      </c>
      <c r="BB183" s="36">
        <f t="shared" si="126"/>
        <v>0</v>
      </c>
      <c r="BC183" s="36">
        <f t="shared" si="127"/>
        <v>0</v>
      </c>
      <c r="BD183" s="36">
        <f t="shared" si="128"/>
        <v>0</v>
      </c>
      <c r="BE183" s="36">
        <f t="shared" si="129"/>
        <v>0</v>
      </c>
      <c r="BF183" s="36">
        <f t="shared" si="130"/>
        <v>0</v>
      </c>
      <c r="BG183" s="36">
        <f t="shared" si="131"/>
        <v>0</v>
      </c>
      <c r="BH183" s="36">
        <f t="shared" si="132"/>
        <v>0</v>
      </c>
      <c r="BI183" s="36">
        <f t="shared" si="133"/>
        <v>0</v>
      </c>
      <c r="BJ183" s="36">
        <f t="shared" si="134"/>
        <v>0</v>
      </c>
      <c r="BK183" s="36">
        <f t="shared" si="140"/>
        <v>0</v>
      </c>
      <c r="BL183" s="36">
        <f t="shared" si="141"/>
        <v>0</v>
      </c>
      <c r="BM183" s="36">
        <f t="shared" si="135"/>
        <v>0</v>
      </c>
      <c r="BN183" s="36">
        <f t="shared" si="136"/>
        <v>0</v>
      </c>
      <c r="BO183" s="36">
        <f t="shared" si="137"/>
        <v>0</v>
      </c>
    </row>
    <row r="184" spans="1:67" ht="18" customHeight="1" x14ac:dyDescent="0.3">
      <c r="A184" s="80" t="str" cm="1">
        <f t="array" ref="A184">IFERROR(INDEX(Schools!$E$2:$E$852,MATCH(0,IF($C$8=Schools!$C$2:$C$852,COUNTIF($A$136:A183,Schools!$E$2:$E$852),""),0)),"")</f>
        <v/>
      </c>
      <c r="B184" s="84" t="str" cm="1">
        <f t="array" ref="B184">IFERROR(INDEX(Schools!$B$2:$B$852,MATCH(1,(Schools!$E$2:$E$852=A184)*(Schools!$C$2:$C$852=$C$8),0)),"")</f>
        <v/>
      </c>
      <c r="C184" s="85"/>
      <c r="D184" s="85"/>
      <c r="E184" s="86"/>
      <c r="F184" s="80" t="str" cm="1">
        <f t="array" ref="F184">IFERROR(INDEX(Schools!$D$2:$D$852,MATCH(1,(Schools!$E$2:$E$852=A184)*(Schools!$C$2:$C$852=$C$8),0)),"")</f>
        <v/>
      </c>
      <c r="G184" s="87" t="s">
        <v>653</v>
      </c>
      <c r="H184" s="36">
        <f t="shared" si="138"/>
        <v>0</v>
      </c>
      <c r="I184" s="36">
        <f t="shared" si="82"/>
        <v>0</v>
      </c>
      <c r="J184" s="36">
        <f t="shared" si="83"/>
        <v>0</v>
      </c>
      <c r="K184" s="36">
        <f t="shared" si="84"/>
        <v>0</v>
      </c>
      <c r="L184" s="36">
        <f t="shared" si="85"/>
        <v>0</v>
      </c>
      <c r="M184" s="36">
        <f t="shared" si="86"/>
        <v>0</v>
      </c>
      <c r="N184" s="36">
        <f t="shared" si="87"/>
        <v>0</v>
      </c>
      <c r="O184" s="36">
        <f t="shared" si="88"/>
        <v>0</v>
      </c>
      <c r="P184" s="36">
        <f t="shared" si="89"/>
        <v>0</v>
      </c>
      <c r="Q184" s="36">
        <f t="shared" si="90"/>
        <v>0</v>
      </c>
      <c r="R184" s="36">
        <f t="shared" si="91"/>
        <v>0</v>
      </c>
      <c r="S184" s="36">
        <f t="shared" si="92"/>
        <v>0</v>
      </c>
      <c r="T184" s="36">
        <f t="shared" si="93"/>
        <v>0</v>
      </c>
      <c r="U184" s="36">
        <f t="shared" si="94"/>
        <v>0</v>
      </c>
      <c r="V184" s="36">
        <f t="shared" si="95"/>
        <v>0</v>
      </c>
      <c r="W184" s="36">
        <f t="shared" si="96"/>
        <v>0</v>
      </c>
      <c r="X184" s="36">
        <f t="shared" si="97"/>
        <v>0</v>
      </c>
      <c r="Y184" s="36">
        <f t="shared" si="98"/>
        <v>0</v>
      </c>
      <c r="Z184" s="36">
        <f t="shared" si="99"/>
        <v>0</v>
      </c>
      <c r="AA184" s="36">
        <f t="shared" si="100"/>
        <v>0</v>
      </c>
      <c r="AB184" s="36">
        <f t="shared" si="101"/>
        <v>0</v>
      </c>
      <c r="AC184" s="36">
        <f t="shared" si="102"/>
        <v>0</v>
      </c>
      <c r="AD184" s="36">
        <f t="shared" si="103"/>
        <v>0</v>
      </c>
      <c r="AE184" s="36">
        <f t="shared" si="104"/>
        <v>0</v>
      </c>
      <c r="AF184" s="36">
        <f t="shared" si="105"/>
        <v>0</v>
      </c>
      <c r="AG184" s="36">
        <f t="shared" si="106"/>
        <v>0</v>
      </c>
      <c r="AH184" s="36">
        <f t="shared" si="107"/>
        <v>0</v>
      </c>
      <c r="AI184" s="36">
        <f t="shared" si="108"/>
        <v>0</v>
      </c>
      <c r="AJ184" s="36">
        <f t="shared" si="109"/>
        <v>0</v>
      </c>
      <c r="AK184" s="36">
        <f t="shared" si="110"/>
        <v>0</v>
      </c>
      <c r="AL184" s="36">
        <f t="shared" si="111"/>
        <v>0</v>
      </c>
      <c r="AM184" s="36">
        <f t="shared" si="112"/>
        <v>0</v>
      </c>
      <c r="AN184" s="36">
        <f t="shared" si="113"/>
        <v>0</v>
      </c>
      <c r="AO184" s="36">
        <f t="shared" si="114"/>
        <v>0</v>
      </c>
      <c r="AP184" s="36">
        <f t="shared" si="115"/>
        <v>0</v>
      </c>
      <c r="AQ184" s="36">
        <f t="shared" si="116"/>
        <v>0</v>
      </c>
      <c r="AR184" s="36">
        <f t="shared" si="117"/>
        <v>0</v>
      </c>
      <c r="AS184" s="36">
        <f t="shared" si="118"/>
        <v>0</v>
      </c>
      <c r="AT184" s="36">
        <f t="shared" si="119"/>
        <v>0</v>
      </c>
      <c r="AU184" s="36">
        <f t="shared" si="120"/>
        <v>0</v>
      </c>
      <c r="AV184" s="36">
        <f t="shared" si="121"/>
        <v>0</v>
      </c>
      <c r="AW184" s="36">
        <f t="shared" si="139"/>
        <v>0</v>
      </c>
      <c r="AX184" s="36">
        <f t="shared" si="122"/>
        <v>0</v>
      </c>
      <c r="AY184" s="36">
        <f t="shared" si="123"/>
        <v>0</v>
      </c>
      <c r="AZ184" s="36">
        <f t="shared" si="124"/>
        <v>0</v>
      </c>
      <c r="BA184" s="36">
        <f t="shared" si="125"/>
        <v>0</v>
      </c>
      <c r="BB184" s="36">
        <f t="shared" si="126"/>
        <v>0</v>
      </c>
      <c r="BC184" s="36">
        <f t="shared" si="127"/>
        <v>0</v>
      </c>
      <c r="BD184" s="36">
        <f t="shared" si="128"/>
        <v>0</v>
      </c>
      <c r="BE184" s="36">
        <f t="shared" si="129"/>
        <v>0</v>
      </c>
      <c r="BF184" s="36">
        <f t="shared" si="130"/>
        <v>0</v>
      </c>
      <c r="BG184" s="36">
        <f t="shared" si="131"/>
        <v>0</v>
      </c>
      <c r="BH184" s="36">
        <f t="shared" si="132"/>
        <v>0</v>
      </c>
      <c r="BI184" s="36">
        <f t="shared" si="133"/>
        <v>0</v>
      </c>
      <c r="BJ184" s="36">
        <f t="shared" si="134"/>
        <v>0</v>
      </c>
      <c r="BK184" s="36">
        <f t="shared" si="140"/>
        <v>0</v>
      </c>
      <c r="BL184" s="36">
        <f t="shared" si="141"/>
        <v>0</v>
      </c>
      <c r="BM184" s="36">
        <f t="shared" si="135"/>
        <v>0</v>
      </c>
      <c r="BN184" s="36">
        <f t="shared" si="136"/>
        <v>0</v>
      </c>
      <c r="BO184" s="36">
        <f t="shared" si="137"/>
        <v>0</v>
      </c>
    </row>
    <row r="185" spans="1:67" ht="18" customHeight="1" x14ac:dyDescent="0.3">
      <c r="A185" s="80" t="str" cm="1">
        <f t="array" ref="A185">IFERROR(INDEX(Schools!$E$2:$E$852,MATCH(0,IF($C$8=Schools!$C$2:$C$852,COUNTIF($A$136:A184,Schools!$E$2:$E$852),""),0)),"")</f>
        <v/>
      </c>
      <c r="B185" s="84" t="str" cm="1">
        <f t="array" ref="B185">IFERROR(INDEX(Schools!$B$2:$B$852,MATCH(1,(Schools!$E$2:$E$852=A185)*(Schools!$C$2:$C$852=$C$8),0)),"")</f>
        <v/>
      </c>
      <c r="C185" s="85"/>
      <c r="D185" s="85"/>
      <c r="E185" s="86"/>
      <c r="F185" s="80" t="str" cm="1">
        <f t="array" ref="F185">IFERROR(INDEX(Schools!$D$2:$D$852,MATCH(1,(Schools!$E$2:$E$852=A185)*(Schools!$C$2:$C$852=$C$8),0)),"")</f>
        <v/>
      </c>
      <c r="G185" s="87" t="s">
        <v>653</v>
      </c>
      <c r="H185" s="36">
        <f t="shared" si="138"/>
        <v>0</v>
      </c>
      <c r="I185" s="36">
        <f t="shared" si="82"/>
        <v>0</v>
      </c>
      <c r="J185" s="36">
        <f t="shared" si="83"/>
        <v>0</v>
      </c>
      <c r="K185" s="36">
        <f t="shared" si="84"/>
        <v>0</v>
      </c>
      <c r="L185" s="36">
        <f t="shared" si="85"/>
        <v>0</v>
      </c>
      <c r="M185" s="36">
        <f t="shared" si="86"/>
        <v>0</v>
      </c>
      <c r="N185" s="36">
        <f t="shared" si="87"/>
        <v>0</v>
      </c>
      <c r="O185" s="36">
        <f t="shared" si="88"/>
        <v>0</v>
      </c>
      <c r="P185" s="36">
        <f t="shared" si="89"/>
        <v>0</v>
      </c>
      <c r="Q185" s="36">
        <f t="shared" si="90"/>
        <v>0</v>
      </c>
      <c r="R185" s="36">
        <f t="shared" si="91"/>
        <v>0</v>
      </c>
      <c r="S185" s="36">
        <f t="shared" si="92"/>
        <v>0</v>
      </c>
      <c r="T185" s="36">
        <f t="shared" si="93"/>
        <v>0</v>
      </c>
      <c r="U185" s="36">
        <f t="shared" si="94"/>
        <v>0</v>
      </c>
      <c r="V185" s="36">
        <f t="shared" si="95"/>
        <v>0</v>
      </c>
      <c r="W185" s="36">
        <f t="shared" si="96"/>
        <v>0</v>
      </c>
      <c r="X185" s="36">
        <f t="shared" si="97"/>
        <v>0</v>
      </c>
      <c r="Y185" s="36">
        <f t="shared" si="98"/>
        <v>0</v>
      </c>
      <c r="Z185" s="36">
        <f t="shared" si="99"/>
        <v>0</v>
      </c>
      <c r="AA185" s="36">
        <f t="shared" si="100"/>
        <v>0</v>
      </c>
      <c r="AB185" s="36">
        <f t="shared" si="101"/>
        <v>0</v>
      </c>
      <c r="AC185" s="36">
        <f t="shared" si="102"/>
        <v>0</v>
      </c>
      <c r="AD185" s="36">
        <f t="shared" si="103"/>
        <v>0</v>
      </c>
      <c r="AE185" s="36">
        <f t="shared" si="104"/>
        <v>0</v>
      </c>
      <c r="AF185" s="36">
        <f t="shared" si="105"/>
        <v>0</v>
      </c>
      <c r="AG185" s="36">
        <f t="shared" si="106"/>
        <v>0</v>
      </c>
      <c r="AH185" s="36">
        <f t="shared" si="107"/>
        <v>0</v>
      </c>
      <c r="AI185" s="36">
        <f t="shared" si="108"/>
        <v>0</v>
      </c>
      <c r="AJ185" s="36">
        <f t="shared" si="109"/>
        <v>0</v>
      </c>
      <c r="AK185" s="36">
        <f t="shared" si="110"/>
        <v>0</v>
      </c>
      <c r="AL185" s="36">
        <f t="shared" si="111"/>
        <v>0</v>
      </c>
      <c r="AM185" s="36">
        <f t="shared" si="112"/>
        <v>0</v>
      </c>
      <c r="AN185" s="36">
        <f t="shared" si="113"/>
        <v>0</v>
      </c>
      <c r="AO185" s="36">
        <f t="shared" si="114"/>
        <v>0</v>
      </c>
      <c r="AP185" s="36">
        <f t="shared" si="115"/>
        <v>0</v>
      </c>
      <c r="AQ185" s="36">
        <f t="shared" si="116"/>
        <v>0</v>
      </c>
      <c r="AR185" s="36">
        <f t="shared" si="117"/>
        <v>0</v>
      </c>
      <c r="AS185" s="36">
        <f t="shared" si="118"/>
        <v>0</v>
      </c>
      <c r="AT185" s="36">
        <f t="shared" si="119"/>
        <v>0</v>
      </c>
      <c r="AU185" s="36">
        <f t="shared" si="120"/>
        <v>0</v>
      </c>
      <c r="AV185" s="36">
        <f t="shared" si="121"/>
        <v>0</v>
      </c>
      <c r="AW185" s="36">
        <f t="shared" si="139"/>
        <v>0</v>
      </c>
      <c r="AX185" s="36">
        <f t="shared" si="122"/>
        <v>0</v>
      </c>
      <c r="AY185" s="36">
        <f t="shared" si="123"/>
        <v>0</v>
      </c>
      <c r="AZ185" s="36">
        <f t="shared" si="124"/>
        <v>0</v>
      </c>
      <c r="BA185" s="36">
        <f t="shared" si="125"/>
        <v>0</v>
      </c>
      <c r="BB185" s="36">
        <f t="shared" si="126"/>
        <v>0</v>
      </c>
      <c r="BC185" s="36">
        <f t="shared" si="127"/>
        <v>0</v>
      </c>
      <c r="BD185" s="36">
        <f t="shared" si="128"/>
        <v>0</v>
      </c>
      <c r="BE185" s="36">
        <f t="shared" si="129"/>
        <v>0</v>
      </c>
      <c r="BF185" s="36">
        <f t="shared" si="130"/>
        <v>0</v>
      </c>
      <c r="BG185" s="36">
        <f t="shared" si="131"/>
        <v>0</v>
      </c>
      <c r="BH185" s="36">
        <f t="shared" si="132"/>
        <v>0</v>
      </c>
      <c r="BI185" s="36">
        <f t="shared" si="133"/>
        <v>0</v>
      </c>
      <c r="BJ185" s="36">
        <f t="shared" si="134"/>
        <v>0</v>
      </c>
      <c r="BK185" s="36">
        <f t="shared" si="140"/>
        <v>0</v>
      </c>
      <c r="BL185" s="36">
        <f t="shared" si="141"/>
        <v>0</v>
      </c>
      <c r="BM185" s="36">
        <f t="shared" si="135"/>
        <v>0</v>
      </c>
      <c r="BN185" s="36">
        <f t="shared" si="136"/>
        <v>0</v>
      </c>
      <c r="BO185" s="36">
        <f t="shared" si="137"/>
        <v>0</v>
      </c>
    </row>
    <row r="186" spans="1:67" ht="18" customHeight="1" x14ac:dyDescent="0.3">
      <c r="A186" s="80" t="str" cm="1">
        <f t="array" ref="A186">IFERROR(INDEX(Schools!$E$2:$E$852,MATCH(0,IF($C$8=Schools!$C$2:$C$852,COUNTIF($A$136:A185,Schools!$E$2:$E$852),""),0)),"")</f>
        <v/>
      </c>
      <c r="B186" s="84" t="str" cm="1">
        <f t="array" ref="B186">IFERROR(INDEX(Schools!$B$2:$B$852,MATCH(1,(Schools!$E$2:$E$852=A186)*(Schools!$C$2:$C$852=$C$8),0)),"")</f>
        <v/>
      </c>
      <c r="C186" s="85"/>
      <c r="D186" s="85"/>
      <c r="E186" s="86"/>
      <c r="F186" s="80" t="str" cm="1">
        <f t="array" ref="F186">IFERROR(INDEX(Schools!$D$2:$D$852,MATCH(1,(Schools!$E$2:$E$852=A186)*(Schools!$C$2:$C$852=$C$8),0)),"")</f>
        <v/>
      </c>
      <c r="G186" s="87" t="s">
        <v>653</v>
      </c>
      <c r="H186" s="36">
        <f t="shared" si="138"/>
        <v>0</v>
      </c>
      <c r="I186" s="36">
        <f t="shared" si="82"/>
        <v>0</v>
      </c>
      <c r="J186" s="36">
        <f t="shared" si="83"/>
        <v>0</v>
      </c>
      <c r="K186" s="36">
        <f t="shared" si="84"/>
        <v>0</v>
      </c>
      <c r="L186" s="36">
        <f t="shared" si="85"/>
        <v>0</v>
      </c>
      <c r="M186" s="36">
        <f t="shared" si="86"/>
        <v>0</v>
      </c>
      <c r="N186" s="36">
        <f t="shared" si="87"/>
        <v>0</v>
      </c>
      <c r="O186" s="36">
        <f t="shared" si="88"/>
        <v>0</v>
      </c>
      <c r="P186" s="36">
        <f t="shared" si="89"/>
        <v>0</v>
      </c>
      <c r="Q186" s="36">
        <f t="shared" si="90"/>
        <v>0</v>
      </c>
      <c r="R186" s="36">
        <f t="shared" si="91"/>
        <v>0</v>
      </c>
      <c r="S186" s="36">
        <f t="shared" si="92"/>
        <v>0</v>
      </c>
      <c r="T186" s="36">
        <f t="shared" si="93"/>
        <v>0</v>
      </c>
      <c r="U186" s="36">
        <f t="shared" si="94"/>
        <v>0</v>
      </c>
      <c r="V186" s="36">
        <f t="shared" si="95"/>
        <v>0</v>
      </c>
      <c r="W186" s="36">
        <f t="shared" si="96"/>
        <v>0</v>
      </c>
      <c r="X186" s="36">
        <f t="shared" si="97"/>
        <v>0</v>
      </c>
      <c r="Y186" s="36">
        <f t="shared" si="98"/>
        <v>0</v>
      </c>
      <c r="Z186" s="36">
        <f t="shared" si="99"/>
        <v>0</v>
      </c>
      <c r="AA186" s="36">
        <f t="shared" si="100"/>
        <v>0</v>
      </c>
      <c r="AB186" s="36">
        <f t="shared" si="101"/>
        <v>0</v>
      </c>
      <c r="AC186" s="36">
        <f t="shared" si="102"/>
        <v>0</v>
      </c>
      <c r="AD186" s="36">
        <f t="shared" si="103"/>
        <v>0</v>
      </c>
      <c r="AE186" s="36">
        <f t="shared" si="104"/>
        <v>0</v>
      </c>
      <c r="AF186" s="36">
        <f t="shared" si="105"/>
        <v>0</v>
      </c>
      <c r="AG186" s="36">
        <f t="shared" si="106"/>
        <v>0</v>
      </c>
      <c r="AH186" s="36">
        <f t="shared" si="107"/>
        <v>0</v>
      </c>
      <c r="AI186" s="36">
        <f t="shared" si="108"/>
        <v>0</v>
      </c>
      <c r="AJ186" s="36">
        <f t="shared" si="109"/>
        <v>0</v>
      </c>
      <c r="AK186" s="36">
        <f t="shared" si="110"/>
        <v>0</v>
      </c>
      <c r="AL186" s="36">
        <f t="shared" si="111"/>
        <v>0</v>
      </c>
      <c r="AM186" s="36">
        <f t="shared" si="112"/>
        <v>0</v>
      </c>
      <c r="AN186" s="36">
        <f t="shared" si="113"/>
        <v>0</v>
      </c>
      <c r="AO186" s="36">
        <f t="shared" si="114"/>
        <v>0</v>
      </c>
      <c r="AP186" s="36">
        <f t="shared" si="115"/>
        <v>0</v>
      </c>
      <c r="AQ186" s="36">
        <f t="shared" si="116"/>
        <v>0</v>
      </c>
      <c r="AR186" s="36">
        <f t="shared" si="117"/>
        <v>0</v>
      </c>
      <c r="AS186" s="36">
        <f t="shared" si="118"/>
        <v>0</v>
      </c>
      <c r="AT186" s="36">
        <f t="shared" si="119"/>
        <v>0</v>
      </c>
      <c r="AU186" s="36">
        <f t="shared" si="120"/>
        <v>0</v>
      </c>
      <c r="AV186" s="36">
        <f t="shared" si="121"/>
        <v>0</v>
      </c>
      <c r="AW186" s="36">
        <f t="shared" si="139"/>
        <v>0</v>
      </c>
      <c r="AX186" s="36">
        <f t="shared" si="122"/>
        <v>0</v>
      </c>
      <c r="AY186" s="36">
        <f t="shared" si="123"/>
        <v>0</v>
      </c>
      <c r="AZ186" s="36">
        <f t="shared" si="124"/>
        <v>0</v>
      </c>
      <c r="BA186" s="36">
        <f t="shared" si="125"/>
        <v>0</v>
      </c>
      <c r="BB186" s="36">
        <f t="shared" si="126"/>
        <v>0</v>
      </c>
      <c r="BC186" s="36">
        <f t="shared" si="127"/>
        <v>0</v>
      </c>
      <c r="BD186" s="36">
        <f t="shared" si="128"/>
        <v>0</v>
      </c>
      <c r="BE186" s="36">
        <f t="shared" si="129"/>
        <v>0</v>
      </c>
      <c r="BF186" s="36">
        <f t="shared" si="130"/>
        <v>0</v>
      </c>
      <c r="BG186" s="36">
        <f t="shared" si="131"/>
        <v>0</v>
      </c>
      <c r="BH186" s="36">
        <f t="shared" si="132"/>
        <v>0</v>
      </c>
      <c r="BI186" s="36">
        <f t="shared" si="133"/>
        <v>0</v>
      </c>
      <c r="BJ186" s="36">
        <f t="shared" si="134"/>
        <v>0</v>
      </c>
      <c r="BK186" s="36">
        <f t="shared" si="140"/>
        <v>0</v>
      </c>
      <c r="BL186" s="36">
        <f t="shared" si="141"/>
        <v>0</v>
      </c>
      <c r="BM186" s="36">
        <f t="shared" si="135"/>
        <v>0</v>
      </c>
      <c r="BN186" s="36">
        <f t="shared" si="136"/>
        <v>0</v>
      </c>
      <c r="BO186" s="36">
        <f t="shared" si="137"/>
        <v>0</v>
      </c>
    </row>
    <row r="187" spans="1:67" ht="18" customHeight="1" x14ac:dyDescent="0.3">
      <c r="A187" s="80" t="str" cm="1">
        <f t="array" ref="A187">IFERROR(INDEX(Schools!$E$2:$E$852,MATCH(0,IF($C$8=Schools!$C$2:$C$852,COUNTIF($A$136:A186,Schools!$E$2:$E$852),""),0)),"")</f>
        <v/>
      </c>
      <c r="B187" s="84" t="str" cm="1">
        <f t="array" ref="B187">IFERROR(INDEX(Schools!$B$2:$B$852,MATCH(1,(Schools!$E$2:$E$852=A187)*(Schools!$C$2:$C$852=$C$8),0)),"")</f>
        <v/>
      </c>
      <c r="C187" s="85"/>
      <c r="D187" s="85"/>
      <c r="E187" s="86"/>
      <c r="F187" s="80" t="str" cm="1">
        <f t="array" ref="F187">IFERROR(INDEX(Schools!$D$2:$D$852,MATCH(1,(Schools!$E$2:$E$852=A187)*(Schools!$C$2:$C$852=$C$8),0)),"")</f>
        <v/>
      </c>
      <c r="G187" s="87" t="s">
        <v>653</v>
      </c>
      <c r="H187" s="36">
        <f t="shared" si="138"/>
        <v>0</v>
      </c>
      <c r="I187" s="36">
        <f t="shared" si="82"/>
        <v>0</v>
      </c>
      <c r="J187" s="36">
        <f t="shared" si="83"/>
        <v>0</v>
      </c>
      <c r="K187" s="36">
        <f t="shared" si="84"/>
        <v>0</v>
      </c>
      <c r="L187" s="36">
        <f t="shared" si="85"/>
        <v>0</v>
      </c>
      <c r="M187" s="36">
        <f t="shared" si="86"/>
        <v>0</v>
      </c>
      <c r="N187" s="36">
        <f t="shared" si="87"/>
        <v>0</v>
      </c>
      <c r="O187" s="36">
        <f t="shared" si="88"/>
        <v>0</v>
      </c>
      <c r="P187" s="36">
        <f t="shared" si="89"/>
        <v>0</v>
      </c>
      <c r="Q187" s="36">
        <f t="shared" si="90"/>
        <v>0</v>
      </c>
      <c r="R187" s="36">
        <f t="shared" si="91"/>
        <v>0</v>
      </c>
      <c r="S187" s="36">
        <f t="shared" si="92"/>
        <v>0</v>
      </c>
      <c r="T187" s="36">
        <f t="shared" si="93"/>
        <v>0</v>
      </c>
      <c r="U187" s="36">
        <f t="shared" si="94"/>
        <v>0</v>
      </c>
      <c r="V187" s="36">
        <f t="shared" si="95"/>
        <v>0</v>
      </c>
      <c r="W187" s="36">
        <f t="shared" si="96"/>
        <v>0</v>
      </c>
      <c r="X187" s="36">
        <f t="shared" si="97"/>
        <v>0</v>
      </c>
      <c r="Y187" s="36">
        <f t="shared" si="98"/>
        <v>0</v>
      </c>
      <c r="Z187" s="36">
        <f t="shared" si="99"/>
        <v>0</v>
      </c>
      <c r="AA187" s="36">
        <f t="shared" si="100"/>
        <v>0</v>
      </c>
      <c r="AB187" s="36">
        <f t="shared" si="101"/>
        <v>0</v>
      </c>
      <c r="AC187" s="36">
        <f t="shared" si="102"/>
        <v>0</v>
      </c>
      <c r="AD187" s="36">
        <f t="shared" si="103"/>
        <v>0</v>
      </c>
      <c r="AE187" s="36">
        <f t="shared" si="104"/>
        <v>0</v>
      </c>
      <c r="AF187" s="36">
        <f t="shared" si="105"/>
        <v>0</v>
      </c>
      <c r="AG187" s="36">
        <f t="shared" si="106"/>
        <v>0</v>
      </c>
      <c r="AH187" s="36">
        <f t="shared" si="107"/>
        <v>0</v>
      </c>
      <c r="AI187" s="36">
        <f t="shared" si="108"/>
        <v>0</v>
      </c>
      <c r="AJ187" s="36">
        <f t="shared" si="109"/>
        <v>0</v>
      </c>
      <c r="AK187" s="36">
        <f t="shared" si="110"/>
        <v>0</v>
      </c>
      <c r="AL187" s="36">
        <f t="shared" si="111"/>
        <v>0</v>
      </c>
      <c r="AM187" s="36">
        <f t="shared" si="112"/>
        <v>0</v>
      </c>
      <c r="AN187" s="36">
        <f t="shared" si="113"/>
        <v>0</v>
      </c>
      <c r="AO187" s="36">
        <f t="shared" si="114"/>
        <v>0</v>
      </c>
      <c r="AP187" s="36">
        <f t="shared" si="115"/>
        <v>0</v>
      </c>
      <c r="AQ187" s="36">
        <f t="shared" si="116"/>
        <v>0</v>
      </c>
      <c r="AR187" s="36">
        <f t="shared" si="117"/>
        <v>0</v>
      </c>
      <c r="AS187" s="36">
        <f t="shared" si="118"/>
        <v>0</v>
      </c>
      <c r="AT187" s="36">
        <f t="shared" si="119"/>
        <v>0</v>
      </c>
      <c r="AU187" s="36">
        <f t="shared" si="120"/>
        <v>0</v>
      </c>
      <c r="AV187" s="36">
        <f t="shared" si="121"/>
        <v>0</v>
      </c>
      <c r="AW187" s="36">
        <f t="shared" si="139"/>
        <v>0</v>
      </c>
      <c r="AX187" s="36">
        <f t="shared" si="122"/>
        <v>0</v>
      </c>
      <c r="AY187" s="36">
        <f t="shared" si="123"/>
        <v>0</v>
      </c>
      <c r="AZ187" s="36">
        <f t="shared" si="124"/>
        <v>0</v>
      </c>
      <c r="BA187" s="36">
        <f t="shared" si="125"/>
        <v>0</v>
      </c>
      <c r="BB187" s="36">
        <f t="shared" si="126"/>
        <v>0</v>
      </c>
      <c r="BC187" s="36">
        <f t="shared" si="127"/>
        <v>0</v>
      </c>
      <c r="BD187" s="36">
        <f t="shared" si="128"/>
        <v>0</v>
      </c>
      <c r="BE187" s="36">
        <f t="shared" si="129"/>
        <v>0</v>
      </c>
      <c r="BF187" s="36">
        <f t="shared" si="130"/>
        <v>0</v>
      </c>
      <c r="BG187" s="36">
        <f t="shared" si="131"/>
        <v>0</v>
      </c>
      <c r="BH187" s="36">
        <f t="shared" si="132"/>
        <v>0</v>
      </c>
      <c r="BI187" s="36">
        <f t="shared" si="133"/>
        <v>0</v>
      </c>
      <c r="BJ187" s="36">
        <f t="shared" si="134"/>
        <v>0</v>
      </c>
      <c r="BK187" s="36">
        <f t="shared" si="140"/>
        <v>0</v>
      </c>
      <c r="BL187" s="36">
        <f t="shared" si="141"/>
        <v>0</v>
      </c>
      <c r="BM187" s="36">
        <f t="shared" si="135"/>
        <v>0</v>
      </c>
      <c r="BN187" s="36">
        <f t="shared" si="136"/>
        <v>0</v>
      </c>
      <c r="BO187" s="36">
        <f t="shared" si="137"/>
        <v>0</v>
      </c>
    </row>
    <row r="188" spans="1:67" ht="18" customHeight="1" x14ac:dyDescent="0.3">
      <c r="A188" s="80" t="str" cm="1">
        <f t="array" ref="A188">IFERROR(INDEX(Schools!$E$2:$E$852,MATCH(0,IF($C$8=Schools!$C$2:$C$852,COUNTIF($A$136:A187,Schools!$E$2:$E$852),""),0)),"")</f>
        <v/>
      </c>
      <c r="B188" s="84" t="str" cm="1">
        <f t="array" ref="B188">IFERROR(INDEX(Schools!$B$2:$B$852,MATCH(1,(Schools!$E$2:$E$852=A188)*(Schools!$C$2:$C$852=$C$8),0)),"")</f>
        <v/>
      </c>
      <c r="C188" s="85"/>
      <c r="D188" s="85"/>
      <c r="E188" s="86"/>
      <c r="F188" s="80" t="str" cm="1">
        <f t="array" ref="F188">IFERROR(INDEX(Schools!$D$2:$D$852,MATCH(1,(Schools!$E$2:$E$852=A188)*(Schools!$C$2:$C$852=$C$8),0)),"")</f>
        <v/>
      </c>
      <c r="G188" s="87" t="s">
        <v>653</v>
      </c>
      <c r="H188" s="36">
        <f t="shared" si="138"/>
        <v>0</v>
      </c>
      <c r="I188" s="36">
        <f t="shared" si="82"/>
        <v>0</v>
      </c>
      <c r="J188" s="36">
        <f t="shared" si="83"/>
        <v>0</v>
      </c>
      <c r="K188" s="36">
        <f t="shared" si="84"/>
        <v>0</v>
      </c>
      <c r="L188" s="36">
        <f t="shared" si="85"/>
        <v>0</v>
      </c>
      <c r="M188" s="36">
        <f t="shared" si="86"/>
        <v>0</v>
      </c>
      <c r="N188" s="36">
        <f t="shared" si="87"/>
        <v>0</v>
      </c>
      <c r="O188" s="36">
        <f t="shared" si="88"/>
        <v>0</v>
      </c>
      <c r="P188" s="36">
        <f t="shared" si="89"/>
        <v>0</v>
      </c>
      <c r="Q188" s="36">
        <f t="shared" si="90"/>
        <v>0</v>
      </c>
      <c r="R188" s="36">
        <f t="shared" si="91"/>
        <v>0</v>
      </c>
      <c r="S188" s="36">
        <f t="shared" si="92"/>
        <v>0</v>
      </c>
      <c r="T188" s="36">
        <f t="shared" si="93"/>
        <v>0</v>
      </c>
      <c r="U188" s="36">
        <f t="shared" si="94"/>
        <v>0</v>
      </c>
      <c r="V188" s="36">
        <f t="shared" si="95"/>
        <v>0</v>
      </c>
      <c r="W188" s="36">
        <f t="shared" si="96"/>
        <v>0</v>
      </c>
      <c r="X188" s="36">
        <f t="shared" si="97"/>
        <v>0</v>
      </c>
      <c r="Y188" s="36">
        <f t="shared" si="98"/>
        <v>0</v>
      </c>
      <c r="Z188" s="36">
        <f t="shared" si="99"/>
        <v>0</v>
      </c>
      <c r="AA188" s="36">
        <f t="shared" si="100"/>
        <v>0</v>
      </c>
      <c r="AB188" s="36">
        <f t="shared" si="101"/>
        <v>0</v>
      </c>
      <c r="AC188" s="36">
        <f t="shared" si="102"/>
        <v>0</v>
      </c>
      <c r="AD188" s="36">
        <f t="shared" si="103"/>
        <v>0</v>
      </c>
      <c r="AE188" s="36">
        <f t="shared" si="104"/>
        <v>0</v>
      </c>
      <c r="AF188" s="36">
        <f t="shared" si="105"/>
        <v>0</v>
      </c>
      <c r="AG188" s="36">
        <f t="shared" si="106"/>
        <v>0</v>
      </c>
      <c r="AH188" s="36">
        <f t="shared" si="107"/>
        <v>0</v>
      </c>
      <c r="AI188" s="36">
        <f t="shared" si="108"/>
        <v>0</v>
      </c>
      <c r="AJ188" s="36">
        <f t="shared" si="109"/>
        <v>0</v>
      </c>
      <c r="AK188" s="36">
        <f t="shared" si="110"/>
        <v>0</v>
      </c>
      <c r="AL188" s="36">
        <f t="shared" si="111"/>
        <v>0</v>
      </c>
      <c r="AM188" s="36">
        <f t="shared" si="112"/>
        <v>0</v>
      </c>
      <c r="AN188" s="36">
        <f t="shared" si="113"/>
        <v>0</v>
      </c>
      <c r="AO188" s="36">
        <f t="shared" si="114"/>
        <v>0</v>
      </c>
      <c r="AP188" s="36">
        <f t="shared" si="115"/>
        <v>0</v>
      </c>
      <c r="AQ188" s="36">
        <f t="shared" si="116"/>
        <v>0</v>
      </c>
      <c r="AR188" s="36">
        <f t="shared" si="117"/>
        <v>0</v>
      </c>
      <c r="AS188" s="36">
        <f t="shared" si="118"/>
        <v>0</v>
      </c>
      <c r="AT188" s="36">
        <f t="shared" si="119"/>
        <v>0</v>
      </c>
      <c r="AU188" s="36">
        <f t="shared" si="120"/>
        <v>0</v>
      </c>
      <c r="AV188" s="36">
        <f t="shared" si="121"/>
        <v>0</v>
      </c>
      <c r="AW188" s="36">
        <f t="shared" si="139"/>
        <v>0</v>
      </c>
      <c r="AX188" s="36">
        <f t="shared" si="122"/>
        <v>0</v>
      </c>
      <c r="AY188" s="36">
        <f t="shared" si="123"/>
        <v>0</v>
      </c>
      <c r="AZ188" s="36">
        <f t="shared" si="124"/>
        <v>0</v>
      </c>
      <c r="BA188" s="36">
        <f t="shared" si="125"/>
        <v>0</v>
      </c>
      <c r="BB188" s="36">
        <f t="shared" si="126"/>
        <v>0</v>
      </c>
      <c r="BC188" s="36">
        <f t="shared" si="127"/>
        <v>0</v>
      </c>
      <c r="BD188" s="36">
        <f t="shared" si="128"/>
        <v>0</v>
      </c>
      <c r="BE188" s="36">
        <f t="shared" si="129"/>
        <v>0</v>
      </c>
      <c r="BF188" s="36">
        <f t="shared" si="130"/>
        <v>0</v>
      </c>
      <c r="BG188" s="36">
        <f t="shared" si="131"/>
        <v>0</v>
      </c>
      <c r="BH188" s="36">
        <f t="shared" si="132"/>
        <v>0</v>
      </c>
      <c r="BI188" s="36">
        <f t="shared" si="133"/>
        <v>0</v>
      </c>
      <c r="BJ188" s="36">
        <f t="shared" si="134"/>
        <v>0</v>
      </c>
      <c r="BK188" s="36">
        <f t="shared" si="140"/>
        <v>0</v>
      </c>
      <c r="BL188" s="36">
        <f t="shared" si="141"/>
        <v>0</v>
      </c>
      <c r="BM188" s="36">
        <f t="shared" si="135"/>
        <v>0</v>
      </c>
      <c r="BN188" s="36">
        <f t="shared" si="136"/>
        <v>0</v>
      </c>
      <c r="BO188" s="36">
        <f t="shared" si="137"/>
        <v>0</v>
      </c>
    </row>
    <row r="189" spans="1:67" ht="18" customHeight="1" x14ac:dyDescent="0.3">
      <c r="A189" s="80" t="str" cm="1">
        <f t="array" ref="A189">IFERROR(INDEX(Schools!$E$2:$E$852,MATCH(0,IF($C$8=Schools!$C$2:$C$852,COUNTIF($A$136:A188,Schools!$E$2:$E$852),""),0)),"")</f>
        <v/>
      </c>
      <c r="B189" s="84" t="str" cm="1">
        <f t="array" ref="B189">IFERROR(INDEX(Schools!$B$2:$B$852,MATCH(1,(Schools!$E$2:$E$852=A189)*(Schools!$C$2:$C$852=$C$8),0)),"")</f>
        <v/>
      </c>
      <c r="C189" s="85"/>
      <c r="D189" s="85"/>
      <c r="E189" s="86"/>
      <c r="F189" s="80" t="str" cm="1">
        <f t="array" ref="F189">IFERROR(INDEX(Schools!$D$2:$D$852,MATCH(1,(Schools!$E$2:$E$852=A189)*(Schools!$C$2:$C$852=$C$8),0)),"")</f>
        <v/>
      </c>
      <c r="G189" s="87" t="s">
        <v>653</v>
      </c>
      <c r="H189" s="36">
        <f t="shared" si="138"/>
        <v>0</v>
      </c>
      <c r="I189" s="36">
        <f t="shared" si="82"/>
        <v>0</v>
      </c>
      <c r="J189" s="36">
        <f t="shared" si="83"/>
        <v>0</v>
      </c>
      <c r="K189" s="36">
        <f t="shared" si="84"/>
        <v>0</v>
      </c>
      <c r="L189" s="36">
        <f t="shared" si="85"/>
        <v>0</v>
      </c>
      <c r="M189" s="36">
        <f t="shared" si="86"/>
        <v>0</v>
      </c>
      <c r="N189" s="36">
        <f t="shared" si="87"/>
        <v>0</v>
      </c>
      <c r="O189" s="36">
        <f t="shared" si="88"/>
        <v>0</v>
      </c>
      <c r="P189" s="36">
        <f t="shared" si="89"/>
        <v>0</v>
      </c>
      <c r="Q189" s="36">
        <f t="shared" si="90"/>
        <v>0</v>
      </c>
      <c r="R189" s="36">
        <f t="shared" si="91"/>
        <v>0</v>
      </c>
      <c r="S189" s="36">
        <f t="shared" si="92"/>
        <v>0</v>
      </c>
      <c r="T189" s="36">
        <f t="shared" si="93"/>
        <v>0</v>
      </c>
      <c r="U189" s="36">
        <f t="shared" si="94"/>
        <v>0</v>
      </c>
      <c r="V189" s="36">
        <f t="shared" si="95"/>
        <v>0</v>
      </c>
      <c r="W189" s="36">
        <f t="shared" si="96"/>
        <v>0</v>
      </c>
      <c r="X189" s="36">
        <f t="shared" si="97"/>
        <v>0</v>
      </c>
      <c r="Y189" s="36">
        <f t="shared" si="98"/>
        <v>0</v>
      </c>
      <c r="Z189" s="36">
        <f t="shared" si="99"/>
        <v>0</v>
      </c>
      <c r="AA189" s="36">
        <f t="shared" si="100"/>
        <v>0</v>
      </c>
      <c r="AB189" s="36">
        <f t="shared" si="101"/>
        <v>0</v>
      </c>
      <c r="AC189" s="36">
        <f t="shared" si="102"/>
        <v>0</v>
      </c>
      <c r="AD189" s="36">
        <f t="shared" si="103"/>
        <v>0</v>
      </c>
      <c r="AE189" s="36">
        <f t="shared" si="104"/>
        <v>0</v>
      </c>
      <c r="AF189" s="36">
        <f t="shared" si="105"/>
        <v>0</v>
      </c>
      <c r="AG189" s="36">
        <f t="shared" si="106"/>
        <v>0</v>
      </c>
      <c r="AH189" s="36">
        <f t="shared" si="107"/>
        <v>0</v>
      </c>
      <c r="AI189" s="36">
        <f t="shared" si="108"/>
        <v>0</v>
      </c>
      <c r="AJ189" s="36">
        <f t="shared" si="109"/>
        <v>0</v>
      </c>
      <c r="AK189" s="36">
        <f t="shared" si="110"/>
        <v>0</v>
      </c>
      <c r="AL189" s="36">
        <f t="shared" si="111"/>
        <v>0</v>
      </c>
      <c r="AM189" s="36">
        <f t="shared" si="112"/>
        <v>0</v>
      </c>
      <c r="AN189" s="36">
        <f t="shared" si="113"/>
        <v>0</v>
      </c>
      <c r="AO189" s="36">
        <f t="shared" si="114"/>
        <v>0</v>
      </c>
      <c r="AP189" s="36">
        <f t="shared" si="115"/>
        <v>0</v>
      </c>
      <c r="AQ189" s="36">
        <f t="shared" si="116"/>
        <v>0</v>
      </c>
      <c r="AR189" s="36">
        <f t="shared" si="117"/>
        <v>0</v>
      </c>
      <c r="AS189" s="36">
        <f t="shared" si="118"/>
        <v>0</v>
      </c>
      <c r="AT189" s="36">
        <f t="shared" si="119"/>
        <v>0</v>
      </c>
      <c r="AU189" s="36">
        <f t="shared" si="120"/>
        <v>0</v>
      </c>
      <c r="AV189" s="36">
        <f t="shared" si="121"/>
        <v>0</v>
      </c>
      <c r="AW189" s="36">
        <f t="shared" si="139"/>
        <v>0</v>
      </c>
      <c r="AX189" s="36">
        <f t="shared" si="122"/>
        <v>0</v>
      </c>
      <c r="AY189" s="36">
        <f t="shared" si="123"/>
        <v>0</v>
      </c>
      <c r="AZ189" s="36">
        <f t="shared" si="124"/>
        <v>0</v>
      </c>
      <c r="BA189" s="36">
        <f t="shared" si="125"/>
        <v>0</v>
      </c>
      <c r="BB189" s="36">
        <f t="shared" si="126"/>
        <v>0</v>
      </c>
      <c r="BC189" s="36">
        <f t="shared" si="127"/>
        <v>0</v>
      </c>
      <c r="BD189" s="36">
        <f t="shared" si="128"/>
        <v>0</v>
      </c>
      <c r="BE189" s="36">
        <f t="shared" si="129"/>
        <v>0</v>
      </c>
      <c r="BF189" s="36">
        <f t="shared" si="130"/>
        <v>0</v>
      </c>
      <c r="BG189" s="36">
        <f t="shared" si="131"/>
        <v>0</v>
      </c>
      <c r="BH189" s="36">
        <f t="shared" si="132"/>
        <v>0</v>
      </c>
      <c r="BI189" s="36">
        <f t="shared" si="133"/>
        <v>0</v>
      </c>
      <c r="BJ189" s="36">
        <f t="shared" si="134"/>
        <v>0</v>
      </c>
      <c r="BK189" s="36">
        <f t="shared" si="140"/>
        <v>0</v>
      </c>
      <c r="BL189" s="36">
        <f t="shared" si="141"/>
        <v>0</v>
      </c>
      <c r="BM189" s="36">
        <f t="shared" si="135"/>
        <v>0</v>
      </c>
      <c r="BN189" s="36">
        <f t="shared" si="136"/>
        <v>0</v>
      </c>
      <c r="BO189" s="36">
        <f t="shared" si="137"/>
        <v>0</v>
      </c>
    </row>
    <row r="190" spans="1:67" ht="18" customHeight="1" x14ac:dyDescent="0.3">
      <c r="A190" s="80" t="str" cm="1">
        <f t="array" ref="A190">IFERROR(INDEX(Schools!$E$2:$E$852,MATCH(0,IF($C$8=Schools!$C$2:$C$852,COUNTIF($A$136:A189,Schools!$E$2:$E$852),""),0)),"")</f>
        <v/>
      </c>
      <c r="B190" s="84" t="str" cm="1">
        <f t="array" ref="B190">IFERROR(INDEX(Schools!$B$2:$B$852,MATCH(1,(Schools!$E$2:$E$852=A190)*(Schools!$C$2:$C$852=$C$8),0)),"")</f>
        <v/>
      </c>
      <c r="C190" s="85"/>
      <c r="D190" s="85"/>
      <c r="E190" s="86"/>
      <c r="F190" s="80" t="str" cm="1">
        <f t="array" ref="F190">IFERROR(INDEX(Schools!$D$2:$D$852,MATCH(1,(Schools!$E$2:$E$852=A190)*(Schools!$C$2:$C$852=$C$8),0)),"")</f>
        <v/>
      </c>
      <c r="G190" s="87" t="s">
        <v>653</v>
      </c>
      <c r="H190" s="36">
        <f t="shared" si="138"/>
        <v>0</v>
      </c>
      <c r="I190" s="36">
        <f t="shared" si="82"/>
        <v>0</v>
      </c>
      <c r="J190" s="36">
        <f t="shared" si="83"/>
        <v>0</v>
      </c>
      <c r="K190" s="36">
        <f t="shared" si="84"/>
        <v>0</v>
      </c>
      <c r="L190" s="36">
        <f t="shared" si="85"/>
        <v>0</v>
      </c>
      <c r="M190" s="36">
        <f t="shared" si="86"/>
        <v>0</v>
      </c>
      <c r="N190" s="36">
        <f t="shared" si="87"/>
        <v>0</v>
      </c>
      <c r="O190" s="36">
        <f t="shared" si="88"/>
        <v>0</v>
      </c>
      <c r="P190" s="36">
        <f t="shared" si="89"/>
        <v>0</v>
      </c>
      <c r="Q190" s="36">
        <f t="shared" si="90"/>
        <v>0</v>
      </c>
      <c r="R190" s="36">
        <f t="shared" si="91"/>
        <v>0</v>
      </c>
      <c r="S190" s="36">
        <f t="shared" si="92"/>
        <v>0</v>
      </c>
      <c r="T190" s="36">
        <f t="shared" si="93"/>
        <v>0</v>
      </c>
      <c r="U190" s="36">
        <f t="shared" si="94"/>
        <v>0</v>
      </c>
      <c r="V190" s="36">
        <f t="shared" si="95"/>
        <v>0</v>
      </c>
      <c r="W190" s="36">
        <f t="shared" si="96"/>
        <v>0</v>
      </c>
      <c r="X190" s="36">
        <f t="shared" si="97"/>
        <v>0</v>
      </c>
      <c r="Y190" s="36">
        <f t="shared" si="98"/>
        <v>0</v>
      </c>
      <c r="Z190" s="36">
        <f t="shared" si="99"/>
        <v>0</v>
      </c>
      <c r="AA190" s="36">
        <f t="shared" si="100"/>
        <v>0</v>
      </c>
      <c r="AB190" s="36">
        <f t="shared" si="101"/>
        <v>0</v>
      </c>
      <c r="AC190" s="36">
        <f t="shared" si="102"/>
        <v>0</v>
      </c>
      <c r="AD190" s="36">
        <f t="shared" si="103"/>
        <v>0</v>
      </c>
      <c r="AE190" s="36">
        <f t="shared" si="104"/>
        <v>0</v>
      </c>
      <c r="AF190" s="36">
        <f t="shared" si="105"/>
        <v>0</v>
      </c>
      <c r="AG190" s="36">
        <f t="shared" si="106"/>
        <v>0</v>
      </c>
      <c r="AH190" s="36">
        <f t="shared" si="107"/>
        <v>0</v>
      </c>
      <c r="AI190" s="36">
        <f t="shared" si="108"/>
        <v>0</v>
      </c>
      <c r="AJ190" s="36">
        <f t="shared" si="109"/>
        <v>0</v>
      </c>
      <c r="AK190" s="36">
        <f t="shared" si="110"/>
        <v>0</v>
      </c>
      <c r="AL190" s="36">
        <f t="shared" si="111"/>
        <v>0</v>
      </c>
      <c r="AM190" s="36">
        <f t="shared" si="112"/>
        <v>0</v>
      </c>
      <c r="AN190" s="36">
        <f t="shared" si="113"/>
        <v>0</v>
      </c>
      <c r="AO190" s="36">
        <f t="shared" si="114"/>
        <v>0</v>
      </c>
      <c r="AP190" s="36">
        <f t="shared" si="115"/>
        <v>0</v>
      </c>
      <c r="AQ190" s="36">
        <f t="shared" si="116"/>
        <v>0</v>
      </c>
      <c r="AR190" s="36">
        <f t="shared" si="117"/>
        <v>0</v>
      </c>
      <c r="AS190" s="36">
        <f t="shared" si="118"/>
        <v>0</v>
      </c>
      <c r="AT190" s="36">
        <f t="shared" si="119"/>
        <v>0</v>
      </c>
      <c r="AU190" s="36">
        <f t="shared" si="120"/>
        <v>0</v>
      </c>
      <c r="AV190" s="36">
        <f t="shared" si="121"/>
        <v>0</v>
      </c>
      <c r="AW190" s="36">
        <f t="shared" si="139"/>
        <v>0</v>
      </c>
      <c r="AX190" s="36">
        <f t="shared" si="122"/>
        <v>0</v>
      </c>
      <c r="AY190" s="36">
        <f t="shared" si="123"/>
        <v>0</v>
      </c>
      <c r="AZ190" s="36">
        <f t="shared" si="124"/>
        <v>0</v>
      </c>
      <c r="BA190" s="36">
        <f t="shared" si="125"/>
        <v>0</v>
      </c>
      <c r="BB190" s="36">
        <f t="shared" si="126"/>
        <v>0</v>
      </c>
      <c r="BC190" s="36">
        <f t="shared" si="127"/>
        <v>0</v>
      </c>
      <c r="BD190" s="36">
        <f t="shared" si="128"/>
        <v>0</v>
      </c>
      <c r="BE190" s="36">
        <f t="shared" si="129"/>
        <v>0</v>
      </c>
      <c r="BF190" s="36">
        <f t="shared" si="130"/>
        <v>0</v>
      </c>
      <c r="BG190" s="36">
        <f t="shared" si="131"/>
        <v>0</v>
      </c>
      <c r="BH190" s="36">
        <f t="shared" si="132"/>
        <v>0</v>
      </c>
      <c r="BI190" s="36">
        <f t="shared" si="133"/>
        <v>0</v>
      </c>
      <c r="BJ190" s="36">
        <f t="shared" si="134"/>
        <v>0</v>
      </c>
      <c r="BK190" s="36">
        <f t="shared" si="140"/>
        <v>0</v>
      </c>
      <c r="BL190" s="36">
        <f t="shared" si="141"/>
        <v>0</v>
      </c>
      <c r="BM190" s="36">
        <f t="shared" si="135"/>
        <v>0</v>
      </c>
      <c r="BN190" s="36">
        <f t="shared" si="136"/>
        <v>0</v>
      </c>
      <c r="BO190" s="36">
        <f t="shared" si="137"/>
        <v>0</v>
      </c>
    </row>
    <row r="191" spans="1:67" ht="18" customHeight="1" x14ac:dyDescent="0.3">
      <c r="A191" s="80" t="str" cm="1">
        <f t="array" ref="A191">IFERROR(INDEX(Schools!$E$2:$E$852,MATCH(0,IF($C$8=Schools!$C$2:$C$852,COUNTIF($A$136:A190,Schools!$E$2:$E$852),""),0)),"")</f>
        <v/>
      </c>
      <c r="B191" s="84" t="str" cm="1">
        <f t="array" ref="B191">IFERROR(INDEX(Schools!$B$2:$B$852,MATCH(1,(Schools!$E$2:$E$852=A191)*(Schools!$C$2:$C$852=$C$8),0)),"")</f>
        <v/>
      </c>
      <c r="C191" s="85"/>
      <c r="D191" s="85"/>
      <c r="E191" s="86"/>
      <c r="F191" s="80" t="str" cm="1">
        <f t="array" ref="F191">IFERROR(INDEX(Schools!$D$2:$D$852,MATCH(1,(Schools!$E$2:$E$852=A191)*(Schools!$C$2:$C$852=$C$8),0)),"")</f>
        <v/>
      </c>
      <c r="G191" s="87" t="s">
        <v>653</v>
      </c>
      <c r="H191" s="36">
        <f t="shared" si="138"/>
        <v>0</v>
      </c>
      <c r="I191" s="36">
        <f t="shared" si="82"/>
        <v>0</v>
      </c>
      <c r="J191" s="36">
        <f t="shared" si="83"/>
        <v>0</v>
      </c>
      <c r="K191" s="36">
        <f t="shared" si="84"/>
        <v>0</v>
      </c>
      <c r="L191" s="36">
        <f t="shared" si="85"/>
        <v>0</v>
      </c>
      <c r="M191" s="36">
        <f t="shared" si="86"/>
        <v>0</v>
      </c>
      <c r="N191" s="36">
        <f t="shared" si="87"/>
        <v>0</v>
      </c>
      <c r="O191" s="36">
        <f t="shared" si="88"/>
        <v>0</v>
      </c>
      <c r="P191" s="36">
        <f t="shared" si="89"/>
        <v>0</v>
      </c>
      <c r="Q191" s="36">
        <f t="shared" si="90"/>
        <v>0</v>
      </c>
      <c r="R191" s="36">
        <f t="shared" si="91"/>
        <v>0</v>
      </c>
      <c r="S191" s="36">
        <f t="shared" si="92"/>
        <v>0</v>
      </c>
      <c r="T191" s="36">
        <f t="shared" si="93"/>
        <v>0</v>
      </c>
      <c r="U191" s="36">
        <f t="shared" si="94"/>
        <v>0</v>
      </c>
      <c r="V191" s="36">
        <f t="shared" si="95"/>
        <v>0</v>
      </c>
      <c r="W191" s="36">
        <f t="shared" si="96"/>
        <v>0</v>
      </c>
      <c r="X191" s="36">
        <f t="shared" si="97"/>
        <v>0</v>
      </c>
      <c r="Y191" s="36">
        <f t="shared" si="98"/>
        <v>0</v>
      </c>
      <c r="Z191" s="36">
        <f t="shared" si="99"/>
        <v>0</v>
      </c>
      <c r="AA191" s="36">
        <f t="shared" si="100"/>
        <v>0</v>
      </c>
      <c r="AB191" s="36">
        <f t="shared" si="101"/>
        <v>0</v>
      </c>
      <c r="AC191" s="36">
        <f t="shared" si="102"/>
        <v>0</v>
      </c>
      <c r="AD191" s="36">
        <f t="shared" si="103"/>
        <v>0</v>
      </c>
      <c r="AE191" s="36">
        <f t="shared" si="104"/>
        <v>0</v>
      </c>
      <c r="AF191" s="36">
        <f t="shared" si="105"/>
        <v>0</v>
      </c>
      <c r="AG191" s="36">
        <f t="shared" si="106"/>
        <v>0</v>
      </c>
      <c r="AH191" s="36">
        <f t="shared" si="107"/>
        <v>0</v>
      </c>
      <c r="AI191" s="36">
        <f t="shared" si="108"/>
        <v>0</v>
      </c>
      <c r="AJ191" s="36">
        <f t="shared" si="109"/>
        <v>0</v>
      </c>
      <c r="AK191" s="36">
        <f t="shared" si="110"/>
        <v>0</v>
      </c>
      <c r="AL191" s="36">
        <f t="shared" si="111"/>
        <v>0</v>
      </c>
      <c r="AM191" s="36">
        <f t="shared" si="112"/>
        <v>0</v>
      </c>
      <c r="AN191" s="36">
        <f t="shared" si="113"/>
        <v>0</v>
      </c>
      <c r="AO191" s="36">
        <f t="shared" si="114"/>
        <v>0</v>
      </c>
      <c r="AP191" s="36">
        <f t="shared" si="115"/>
        <v>0</v>
      </c>
      <c r="AQ191" s="36">
        <f t="shared" si="116"/>
        <v>0</v>
      </c>
      <c r="AR191" s="36">
        <f t="shared" si="117"/>
        <v>0</v>
      </c>
      <c r="AS191" s="36">
        <f t="shared" si="118"/>
        <v>0</v>
      </c>
      <c r="AT191" s="36">
        <f t="shared" si="119"/>
        <v>0</v>
      </c>
      <c r="AU191" s="36">
        <f t="shared" si="120"/>
        <v>0</v>
      </c>
      <c r="AV191" s="36">
        <f t="shared" si="121"/>
        <v>0</v>
      </c>
      <c r="AW191" s="36">
        <f t="shared" si="139"/>
        <v>0</v>
      </c>
      <c r="AX191" s="36">
        <f t="shared" si="122"/>
        <v>0</v>
      </c>
      <c r="AY191" s="36">
        <f t="shared" si="123"/>
        <v>0</v>
      </c>
      <c r="AZ191" s="36">
        <f t="shared" si="124"/>
        <v>0</v>
      </c>
      <c r="BA191" s="36">
        <f t="shared" si="125"/>
        <v>0</v>
      </c>
      <c r="BB191" s="36">
        <f t="shared" si="126"/>
        <v>0</v>
      </c>
      <c r="BC191" s="36">
        <f t="shared" si="127"/>
        <v>0</v>
      </c>
      <c r="BD191" s="36">
        <f t="shared" si="128"/>
        <v>0</v>
      </c>
      <c r="BE191" s="36">
        <f t="shared" si="129"/>
        <v>0</v>
      </c>
      <c r="BF191" s="36">
        <f t="shared" si="130"/>
        <v>0</v>
      </c>
      <c r="BG191" s="36">
        <f t="shared" si="131"/>
        <v>0</v>
      </c>
      <c r="BH191" s="36">
        <f t="shared" si="132"/>
        <v>0</v>
      </c>
      <c r="BI191" s="36">
        <f t="shared" si="133"/>
        <v>0</v>
      </c>
      <c r="BJ191" s="36">
        <f t="shared" si="134"/>
        <v>0</v>
      </c>
      <c r="BK191" s="36">
        <f t="shared" si="140"/>
        <v>0</v>
      </c>
      <c r="BL191" s="36">
        <f t="shared" si="141"/>
        <v>0</v>
      </c>
      <c r="BM191" s="36">
        <f t="shared" si="135"/>
        <v>0</v>
      </c>
      <c r="BN191" s="36">
        <f t="shared" si="136"/>
        <v>0</v>
      </c>
      <c r="BO191" s="36">
        <f t="shared" si="137"/>
        <v>0</v>
      </c>
    </row>
    <row r="192" spans="1:67" ht="18" customHeight="1" x14ac:dyDescent="0.3">
      <c r="A192" s="80" t="str" cm="1">
        <f t="array" ref="A192">IFERROR(INDEX(Schools!$E$2:$E$852,MATCH(0,IF($C$8=Schools!$C$2:$C$852,COUNTIF($A$136:A191,Schools!$E$2:$E$852),""),0)),"")</f>
        <v/>
      </c>
      <c r="B192" s="84" t="str" cm="1">
        <f t="array" ref="B192">IFERROR(INDEX(Schools!$B$2:$B$852,MATCH(1,(Schools!$E$2:$E$852=A192)*(Schools!$C$2:$C$852=$C$8),0)),"")</f>
        <v/>
      </c>
      <c r="C192" s="85"/>
      <c r="D192" s="85"/>
      <c r="E192" s="86"/>
      <c r="F192" s="80" t="str" cm="1">
        <f t="array" ref="F192">IFERROR(INDEX(Schools!$D$2:$D$852,MATCH(1,(Schools!$E$2:$E$852=A192)*(Schools!$C$2:$C$852=$C$8),0)),"")</f>
        <v/>
      </c>
      <c r="G192" s="87" t="s">
        <v>653</v>
      </c>
      <c r="H192" s="36">
        <f t="shared" si="138"/>
        <v>0</v>
      </c>
      <c r="I192" s="36">
        <f t="shared" si="82"/>
        <v>0</v>
      </c>
      <c r="J192" s="36">
        <f t="shared" si="83"/>
        <v>0</v>
      </c>
      <c r="K192" s="36">
        <f t="shared" si="84"/>
        <v>0</v>
      </c>
      <c r="L192" s="36">
        <f t="shared" si="85"/>
        <v>0</v>
      </c>
      <c r="M192" s="36">
        <f t="shared" si="86"/>
        <v>0</v>
      </c>
      <c r="N192" s="36">
        <f t="shared" si="87"/>
        <v>0</v>
      </c>
      <c r="O192" s="36">
        <f t="shared" si="88"/>
        <v>0</v>
      </c>
      <c r="P192" s="36">
        <f t="shared" si="89"/>
        <v>0</v>
      </c>
      <c r="Q192" s="36">
        <f t="shared" si="90"/>
        <v>0</v>
      </c>
      <c r="R192" s="36">
        <f t="shared" si="91"/>
        <v>0</v>
      </c>
      <c r="S192" s="36">
        <f t="shared" si="92"/>
        <v>0</v>
      </c>
      <c r="T192" s="36">
        <f t="shared" si="93"/>
        <v>0</v>
      </c>
      <c r="U192" s="36">
        <f t="shared" si="94"/>
        <v>0</v>
      </c>
      <c r="V192" s="36">
        <f t="shared" si="95"/>
        <v>0</v>
      </c>
      <c r="W192" s="36">
        <f t="shared" si="96"/>
        <v>0</v>
      </c>
      <c r="X192" s="36">
        <f t="shared" si="97"/>
        <v>0</v>
      </c>
      <c r="Y192" s="36">
        <f t="shared" si="98"/>
        <v>0</v>
      </c>
      <c r="Z192" s="36">
        <f t="shared" si="99"/>
        <v>0</v>
      </c>
      <c r="AA192" s="36">
        <f t="shared" si="100"/>
        <v>0</v>
      </c>
      <c r="AB192" s="36">
        <f t="shared" si="101"/>
        <v>0</v>
      </c>
      <c r="AC192" s="36">
        <f t="shared" si="102"/>
        <v>0</v>
      </c>
      <c r="AD192" s="36">
        <f t="shared" si="103"/>
        <v>0</v>
      </c>
      <c r="AE192" s="36">
        <f t="shared" si="104"/>
        <v>0</v>
      </c>
      <c r="AF192" s="36">
        <f t="shared" si="105"/>
        <v>0</v>
      </c>
      <c r="AG192" s="36">
        <f t="shared" si="106"/>
        <v>0</v>
      </c>
      <c r="AH192" s="36">
        <f t="shared" si="107"/>
        <v>0</v>
      </c>
      <c r="AI192" s="36">
        <f t="shared" si="108"/>
        <v>0</v>
      </c>
      <c r="AJ192" s="36">
        <f t="shared" si="109"/>
        <v>0</v>
      </c>
      <c r="AK192" s="36">
        <f t="shared" si="110"/>
        <v>0</v>
      </c>
      <c r="AL192" s="36">
        <f t="shared" si="111"/>
        <v>0</v>
      </c>
      <c r="AM192" s="36">
        <f t="shared" si="112"/>
        <v>0</v>
      </c>
      <c r="AN192" s="36">
        <f t="shared" si="113"/>
        <v>0</v>
      </c>
      <c r="AO192" s="36">
        <f t="shared" si="114"/>
        <v>0</v>
      </c>
      <c r="AP192" s="36">
        <f t="shared" si="115"/>
        <v>0</v>
      </c>
      <c r="AQ192" s="36">
        <f t="shared" si="116"/>
        <v>0</v>
      </c>
      <c r="AR192" s="36">
        <f t="shared" si="117"/>
        <v>0</v>
      </c>
      <c r="AS192" s="36">
        <f t="shared" si="118"/>
        <v>0</v>
      </c>
      <c r="AT192" s="36">
        <f t="shared" si="119"/>
        <v>0</v>
      </c>
      <c r="AU192" s="36">
        <f t="shared" si="120"/>
        <v>0</v>
      </c>
      <c r="AV192" s="36">
        <f t="shared" si="121"/>
        <v>0</v>
      </c>
      <c r="AW192" s="36">
        <f t="shared" si="139"/>
        <v>0</v>
      </c>
      <c r="AX192" s="36">
        <f t="shared" si="122"/>
        <v>0</v>
      </c>
      <c r="AY192" s="36">
        <f t="shared" si="123"/>
        <v>0</v>
      </c>
      <c r="AZ192" s="36">
        <f t="shared" si="124"/>
        <v>0</v>
      </c>
      <c r="BA192" s="36">
        <f t="shared" si="125"/>
        <v>0</v>
      </c>
      <c r="BB192" s="36">
        <f t="shared" si="126"/>
        <v>0</v>
      </c>
      <c r="BC192" s="36">
        <f t="shared" si="127"/>
        <v>0</v>
      </c>
      <c r="BD192" s="36">
        <f t="shared" si="128"/>
        <v>0</v>
      </c>
      <c r="BE192" s="36">
        <f t="shared" si="129"/>
        <v>0</v>
      </c>
      <c r="BF192" s="36">
        <f t="shared" si="130"/>
        <v>0</v>
      </c>
      <c r="BG192" s="36">
        <f t="shared" si="131"/>
        <v>0</v>
      </c>
      <c r="BH192" s="36">
        <f t="shared" si="132"/>
        <v>0</v>
      </c>
      <c r="BI192" s="36">
        <f t="shared" si="133"/>
        <v>0</v>
      </c>
      <c r="BJ192" s="36">
        <f t="shared" si="134"/>
        <v>0</v>
      </c>
      <c r="BK192" s="36">
        <f t="shared" si="140"/>
        <v>0</v>
      </c>
      <c r="BL192" s="36">
        <f t="shared" si="141"/>
        <v>0</v>
      </c>
      <c r="BM192" s="36">
        <f t="shared" si="135"/>
        <v>0</v>
      </c>
      <c r="BN192" s="36">
        <f t="shared" si="136"/>
        <v>0</v>
      </c>
      <c r="BO192" s="36">
        <f t="shared" si="137"/>
        <v>0</v>
      </c>
    </row>
    <row r="193" spans="1:67" ht="18" customHeight="1" x14ac:dyDescent="0.3">
      <c r="A193" s="80" t="str" cm="1">
        <f t="array" ref="A193">IFERROR(INDEX(Schools!$E$2:$E$852,MATCH(0,IF($C$8=Schools!$C$2:$C$852,COUNTIF($A$136:A192,Schools!$E$2:$E$852),""),0)),"")</f>
        <v/>
      </c>
      <c r="B193" s="84" t="str" cm="1">
        <f t="array" ref="B193">IFERROR(INDEX(Schools!$B$2:$B$852,MATCH(1,(Schools!$E$2:$E$852=A193)*(Schools!$C$2:$C$852=$C$8),0)),"")</f>
        <v/>
      </c>
      <c r="C193" s="85"/>
      <c r="D193" s="85"/>
      <c r="E193" s="86"/>
      <c r="F193" s="80" t="str" cm="1">
        <f t="array" ref="F193">IFERROR(INDEX(Schools!$D$2:$D$852,MATCH(1,(Schools!$E$2:$E$852=A193)*(Schools!$C$2:$C$852=$C$8),0)),"")</f>
        <v/>
      </c>
      <c r="G193" s="87" t="s">
        <v>653</v>
      </c>
      <c r="H193" s="36">
        <f t="shared" si="138"/>
        <v>0</v>
      </c>
      <c r="I193" s="36">
        <f t="shared" si="82"/>
        <v>0</v>
      </c>
      <c r="J193" s="36">
        <f t="shared" si="83"/>
        <v>0</v>
      </c>
      <c r="K193" s="36">
        <f t="shared" si="84"/>
        <v>0</v>
      </c>
      <c r="L193" s="36">
        <f t="shared" si="85"/>
        <v>0</v>
      </c>
      <c r="M193" s="36">
        <f t="shared" si="86"/>
        <v>0</v>
      </c>
      <c r="N193" s="36">
        <f t="shared" si="87"/>
        <v>0</v>
      </c>
      <c r="O193" s="36">
        <f t="shared" si="88"/>
        <v>0</v>
      </c>
      <c r="P193" s="36">
        <f t="shared" si="89"/>
        <v>0</v>
      </c>
      <c r="Q193" s="36">
        <f t="shared" si="90"/>
        <v>0</v>
      </c>
      <c r="R193" s="36">
        <f t="shared" si="91"/>
        <v>0</v>
      </c>
      <c r="S193" s="36">
        <f t="shared" si="92"/>
        <v>0</v>
      </c>
      <c r="T193" s="36">
        <f t="shared" si="93"/>
        <v>0</v>
      </c>
      <c r="U193" s="36">
        <f t="shared" si="94"/>
        <v>0</v>
      </c>
      <c r="V193" s="36">
        <f t="shared" si="95"/>
        <v>0</v>
      </c>
      <c r="W193" s="36">
        <f t="shared" si="96"/>
        <v>0</v>
      </c>
      <c r="X193" s="36">
        <f t="shared" si="97"/>
        <v>0</v>
      </c>
      <c r="Y193" s="36">
        <f t="shared" si="98"/>
        <v>0</v>
      </c>
      <c r="Z193" s="36">
        <f t="shared" si="99"/>
        <v>0</v>
      </c>
      <c r="AA193" s="36">
        <f t="shared" si="100"/>
        <v>0</v>
      </c>
      <c r="AB193" s="36">
        <f t="shared" si="101"/>
        <v>0</v>
      </c>
      <c r="AC193" s="36">
        <f t="shared" si="102"/>
        <v>0</v>
      </c>
      <c r="AD193" s="36">
        <f t="shared" si="103"/>
        <v>0</v>
      </c>
      <c r="AE193" s="36">
        <f t="shared" si="104"/>
        <v>0</v>
      </c>
      <c r="AF193" s="36">
        <f t="shared" si="105"/>
        <v>0</v>
      </c>
      <c r="AG193" s="36">
        <f t="shared" si="106"/>
        <v>0</v>
      </c>
      <c r="AH193" s="36">
        <f t="shared" si="107"/>
        <v>0</v>
      </c>
      <c r="AI193" s="36">
        <f t="shared" si="108"/>
        <v>0</v>
      </c>
      <c r="AJ193" s="36">
        <f t="shared" si="109"/>
        <v>0</v>
      </c>
      <c r="AK193" s="36">
        <f t="shared" si="110"/>
        <v>0</v>
      </c>
      <c r="AL193" s="36">
        <f t="shared" si="111"/>
        <v>0</v>
      </c>
      <c r="AM193" s="36">
        <f t="shared" si="112"/>
        <v>0</v>
      </c>
      <c r="AN193" s="36">
        <f t="shared" si="113"/>
        <v>0</v>
      </c>
      <c r="AO193" s="36">
        <f t="shared" si="114"/>
        <v>0</v>
      </c>
      <c r="AP193" s="36">
        <f t="shared" si="115"/>
        <v>0</v>
      </c>
      <c r="AQ193" s="36">
        <f t="shared" si="116"/>
        <v>0</v>
      </c>
      <c r="AR193" s="36">
        <f t="shared" si="117"/>
        <v>0</v>
      </c>
      <c r="AS193" s="36">
        <f t="shared" si="118"/>
        <v>0</v>
      </c>
      <c r="AT193" s="36">
        <f t="shared" si="119"/>
        <v>0</v>
      </c>
      <c r="AU193" s="36">
        <f t="shared" si="120"/>
        <v>0</v>
      </c>
      <c r="AV193" s="36">
        <f t="shared" si="121"/>
        <v>0</v>
      </c>
      <c r="AW193" s="36">
        <f t="shared" si="139"/>
        <v>0</v>
      </c>
      <c r="AX193" s="36">
        <f t="shared" si="122"/>
        <v>0</v>
      </c>
      <c r="AY193" s="36">
        <f t="shared" si="123"/>
        <v>0</v>
      </c>
      <c r="AZ193" s="36">
        <f t="shared" si="124"/>
        <v>0</v>
      </c>
      <c r="BA193" s="36">
        <f t="shared" si="125"/>
        <v>0</v>
      </c>
      <c r="BB193" s="36">
        <f t="shared" si="126"/>
        <v>0</v>
      </c>
      <c r="BC193" s="36">
        <f t="shared" si="127"/>
        <v>0</v>
      </c>
      <c r="BD193" s="36">
        <f t="shared" si="128"/>
        <v>0</v>
      </c>
      <c r="BE193" s="36">
        <f t="shared" si="129"/>
        <v>0</v>
      </c>
      <c r="BF193" s="36">
        <f t="shared" si="130"/>
        <v>0</v>
      </c>
      <c r="BG193" s="36">
        <f t="shared" si="131"/>
        <v>0</v>
      </c>
      <c r="BH193" s="36">
        <f t="shared" si="132"/>
        <v>0</v>
      </c>
      <c r="BI193" s="36">
        <f t="shared" si="133"/>
        <v>0</v>
      </c>
      <c r="BJ193" s="36">
        <f t="shared" si="134"/>
        <v>0</v>
      </c>
      <c r="BK193" s="36">
        <f t="shared" si="140"/>
        <v>0</v>
      </c>
      <c r="BL193" s="36">
        <f t="shared" si="141"/>
        <v>0</v>
      </c>
      <c r="BM193" s="36">
        <f t="shared" si="135"/>
        <v>0</v>
      </c>
      <c r="BN193" s="36">
        <f t="shared" si="136"/>
        <v>0</v>
      </c>
      <c r="BO193" s="36">
        <f t="shared" si="137"/>
        <v>0</v>
      </c>
    </row>
    <row r="194" spans="1:67" ht="18" customHeight="1" x14ac:dyDescent="0.3">
      <c r="A194" s="80" t="str" cm="1">
        <f t="array" ref="A194">IFERROR(INDEX(Schools!$E$2:$E$852,MATCH(0,IF($C$8=Schools!$C$2:$C$852,COUNTIF($A$136:A193,Schools!$E$2:$E$852),""),0)),"")</f>
        <v/>
      </c>
      <c r="B194" s="84" t="str" cm="1">
        <f t="array" ref="B194">IFERROR(INDEX(Schools!$B$2:$B$852,MATCH(1,(Schools!$E$2:$E$852=A194)*(Schools!$C$2:$C$852=$C$8),0)),"")</f>
        <v/>
      </c>
      <c r="C194" s="85"/>
      <c r="D194" s="85"/>
      <c r="E194" s="86"/>
      <c r="F194" s="80" t="str" cm="1">
        <f t="array" ref="F194">IFERROR(INDEX(Schools!$D$2:$D$852,MATCH(1,(Schools!$E$2:$E$852=A194)*(Schools!$C$2:$C$852=$C$8),0)),"")</f>
        <v/>
      </c>
      <c r="G194" s="87" t="s">
        <v>653</v>
      </c>
      <c r="H194" s="36">
        <f t="shared" si="138"/>
        <v>0</v>
      </c>
      <c r="I194" s="36">
        <f t="shared" si="82"/>
        <v>0</v>
      </c>
      <c r="J194" s="36">
        <f t="shared" si="83"/>
        <v>0</v>
      </c>
      <c r="K194" s="36">
        <f t="shared" si="84"/>
        <v>0</v>
      </c>
      <c r="L194" s="36">
        <f t="shared" si="85"/>
        <v>0</v>
      </c>
      <c r="M194" s="36">
        <f t="shared" si="86"/>
        <v>0</v>
      </c>
      <c r="N194" s="36">
        <f t="shared" si="87"/>
        <v>0</v>
      </c>
      <c r="O194" s="36">
        <f t="shared" si="88"/>
        <v>0</v>
      </c>
      <c r="P194" s="36">
        <f t="shared" si="89"/>
        <v>0</v>
      </c>
      <c r="Q194" s="36">
        <f t="shared" si="90"/>
        <v>0</v>
      </c>
      <c r="R194" s="36">
        <f t="shared" si="91"/>
        <v>0</v>
      </c>
      <c r="S194" s="36">
        <f t="shared" si="92"/>
        <v>0</v>
      </c>
      <c r="T194" s="36">
        <f t="shared" si="93"/>
        <v>0</v>
      </c>
      <c r="U194" s="36">
        <f t="shared" si="94"/>
        <v>0</v>
      </c>
      <c r="V194" s="36">
        <f t="shared" si="95"/>
        <v>0</v>
      </c>
      <c r="W194" s="36">
        <f t="shared" si="96"/>
        <v>0</v>
      </c>
      <c r="X194" s="36">
        <f t="shared" si="97"/>
        <v>0</v>
      </c>
      <c r="Y194" s="36">
        <f t="shared" si="98"/>
        <v>0</v>
      </c>
      <c r="Z194" s="36">
        <f t="shared" si="99"/>
        <v>0</v>
      </c>
      <c r="AA194" s="36">
        <f t="shared" si="100"/>
        <v>0</v>
      </c>
      <c r="AB194" s="36">
        <f t="shared" si="101"/>
        <v>0</v>
      </c>
      <c r="AC194" s="36">
        <f t="shared" si="102"/>
        <v>0</v>
      </c>
      <c r="AD194" s="36">
        <f t="shared" si="103"/>
        <v>0</v>
      </c>
      <c r="AE194" s="36">
        <f t="shared" si="104"/>
        <v>0</v>
      </c>
      <c r="AF194" s="36">
        <f t="shared" si="105"/>
        <v>0</v>
      </c>
      <c r="AG194" s="36">
        <f t="shared" si="106"/>
        <v>0</v>
      </c>
      <c r="AH194" s="36">
        <f t="shared" si="107"/>
        <v>0</v>
      </c>
      <c r="AI194" s="36">
        <f t="shared" si="108"/>
        <v>0</v>
      </c>
      <c r="AJ194" s="36">
        <f t="shared" si="109"/>
        <v>0</v>
      </c>
      <c r="AK194" s="36">
        <f t="shared" si="110"/>
        <v>0</v>
      </c>
      <c r="AL194" s="36">
        <f t="shared" si="111"/>
        <v>0</v>
      </c>
      <c r="AM194" s="36">
        <f t="shared" si="112"/>
        <v>0</v>
      </c>
      <c r="AN194" s="36">
        <f t="shared" si="113"/>
        <v>0</v>
      </c>
      <c r="AO194" s="36">
        <f t="shared" si="114"/>
        <v>0</v>
      </c>
      <c r="AP194" s="36">
        <f t="shared" si="115"/>
        <v>0</v>
      </c>
      <c r="AQ194" s="36">
        <f t="shared" si="116"/>
        <v>0</v>
      </c>
      <c r="AR194" s="36">
        <f t="shared" si="117"/>
        <v>0</v>
      </c>
      <c r="AS194" s="36">
        <f t="shared" si="118"/>
        <v>0</v>
      </c>
      <c r="AT194" s="36">
        <f t="shared" si="119"/>
        <v>0</v>
      </c>
      <c r="AU194" s="36">
        <f t="shared" si="120"/>
        <v>0</v>
      </c>
      <c r="AV194" s="36">
        <f t="shared" si="121"/>
        <v>0</v>
      </c>
      <c r="AW194" s="36">
        <f t="shared" si="139"/>
        <v>0</v>
      </c>
      <c r="AX194" s="36">
        <f t="shared" si="122"/>
        <v>0</v>
      </c>
      <c r="AY194" s="36">
        <f t="shared" si="123"/>
        <v>0</v>
      </c>
      <c r="AZ194" s="36">
        <f t="shared" si="124"/>
        <v>0</v>
      </c>
      <c r="BA194" s="36">
        <f t="shared" si="125"/>
        <v>0</v>
      </c>
      <c r="BB194" s="36">
        <f t="shared" si="126"/>
        <v>0</v>
      </c>
      <c r="BC194" s="36">
        <f t="shared" si="127"/>
        <v>0</v>
      </c>
      <c r="BD194" s="36">
        <f t="shared" si="128"/>
        <v>0</v>
      </c>
      <c r="BE194" s="36">
        <f t="shared" si="129"/>
        <v>0</v>
      </c>
      <c r="BF194" s="36">
        <f t="shared" si="130"/>
        <v>0</v>
      </c>
      <c r="BG194" s="36">
        <f t="shared" si="131"/>
        <v>0</v>
      </c>
      <c r="BH194" s="36">
        <f t="shared" si="132"/>
        <v>0</v>
      </c>
      <c r="BI194" s="36">
        <f t="shared" si="133"/>
        <v>0</v>
      </c>
      <c r="BJ194" s="36">
        <f t="shared" si="134"/>
        <v>0</v>
      </c>
      <c r="BK194" s="36">
        <f t="shared" si="140"/>
        <v>0</v>
      </c>
      <c r="BL194" s="36">
        <f t="shared" si="141"/>
        <v>0</v>
      </c>
      <c r="BM194" s="36">
        <f t="shared" si="135"/>
        <v>0</v>
      </c>
      <c r="BN194" s="36">
        <f t="shared" si="136"/>
        <v>0</v>
      </c>
      <c r="BO194" s="36">
        <f t="shared" si="137"/>
        <v>0</v>
      </c>
    </row>
    <row r="195" spans="1:67" ht="18" customHeight="1" x14ac:dyDescent="0.3">
      <c r="A195" s="80" t="str" cm="1">
        <f t="array" ref="A195">IFERROR(INDEX(Schools!$E$2:$E$852,MATCH(0,IF($C$8=Schools!$C$2:$C$852,COUNTIF($A$136:A194,Schools!$E$2:$E$852),""),0)),"")</f>
        <v/>
      </c>
      <c r="B195" s="84" t="str" cm="1">
        <f t="array" ref="B195">IFERROR(INDEX(Schools!$B$2:$B$852,MATCH(1,(Schools!$E$2:$E$852=A195)*(Schools!$C$2:$C$852=$C$8),0)),"")</f>
        <v/>
      </c>
      <c r="C195" s="85"/>
      <c r="D195" s="85"/>
      <c r="E195" s="86"/>
      <c r="F195" s="80" t="str" cm="1">
        <f t="array" ref="F195">IFERROR(INDEX(Schools!$D$2:$D$852,MATCH(1,(Schools!$E$2:$E$852=A195)*(Schools!$C$2:$C$852=$C$8),0)),"")</f>
        <v/>
      </c>
      <c r="G195" s="87" t="s">
        <v>653</v>
      </c>
      <c r="H195" s="36">
        <f t="shared" si="138"/>
        <v>0</v>
      </c>
      <c r="I195" s="36">
        <f t="shared" si="82"/>
        <v>0</v>
      </c>
      <c r="J195" s="36">
        <f t="shared" si="83"/>
        <v>0</v>
      </c>
      <c r="K195" s="36">
        <f t="shared" si="84"/>
        <v>0</v>
      </c>
      <c r="L195" s="36">
        <f t="shared" si="85"/>
        <v>0</v>
      </c>
      <c r="M195" s="36">
        <f t="shared" si="86"/>
        <v>0</v>
      </c>
      <c r="N195" s="36">
        <f t="shared" si="87"/>
        <v>0</v>
      </c>
      <c r="O195" s="36">
        <f t="shared" si="88"/>
        <v>0</v>
      </c>
      <c r="P195" s="36">
        <f t="shared" si="89"/>
        <v>0</v>
      </c>
      <c r="Q195" s="36">
        <f t="shared" si="90"/>
        <v>0</v>
      </c>
      <c r="R195" s="36">
        <f t="shared" si="91"/>
        <v>0</v>
      </c>
      <c r="S195" s="36">
        <f t="shared" si="92"/>
        <v>0</v>
      </c>
      <c r="T195" s="36">
        <f t="shared" si="93"/>
        <v>0</v>
      </c>
      <c r="U195" s="36">
        <f t="shared" si="94"/>
        <v>0</v>
      </c>
      <c r="V195" s="36">
        <f t="shared" si="95"/>
        <v>0</v>
      </c>
      <c r="W195" s="36">
        <f t="shared" si="96"/>
        <v>0</v>
      </c>
      <c r="X195" s="36">
        <f t="shared" si="97"/>
        <v>0</v>
      </c>
      <c r="Y195" s="36">
        <f t="shared" si="98"/>
        <v>0</v>
      </c>
      <c r="Z195" s="36">
        <f t="shared" si="99"/>
        <v>0</v>
      </c>
      <c r="AA195" s="36">
        <f t="shared" si="100"/>
        <v>0</v>
      </c>
      <c r="AB195" s="36">
        <f t="shared" si="101"/>
        <v>0</v>
      </c>
      <c r="AC195" s="36">
        <f t="shared" si="102"/>
        <v>0</v>
      </c>
      <c r="AD195" s="36">
        <f t="shared" si="103"/>
        <v>0</v>
      </c>
      <c r="AE195" s="36">
        <f t="shared" si="104"/>
        <v>0</v>
      </c>
      <c r="AF195" s="36">
        <f t="shared" si="105"/>
        <v>0</v>
      </c>
      <c r="AG195" s="36">
        <f t="shared" si="106"/>
        <v>0</v>
      </c>
      <c r="AH195" s="36">
        <f t="shared" si="107"/>
        <v>0</v>
      </c>
      <c r="AI195" s="36">
        <f t="shared" si="108"/>
        <v>0</v>
      </c>
      <c r="AJ195" s="36">
        <f t="shared" si="109"/>
        <v>0</v>
      </c>
      <c r="AK195" s="36">
        <f t="shared" si="110"/>
        <v>0</v>
      </c>
      <c r="AL195" s="36">
        <f t="shared" si="111"/>
        <v>0</v>
      </c>
      <c r="AM195" s="36">
        <f t="shared" si="112"/>
        <v>0</v>
      </c>
      <c r="AN195" s="36">
        <f t="shared" si="113"/>
        <v>0</v>
      </c>
      <c r="AO195" s="36">
        <f t="shared" si="114"/>
        <v>0</v>
      </c>
      <c r="AP195" s="36">
        <f t="shared" si="115"/>
        <v>0</v>
      </c>
      <c r="AQ195" s="36">
        <f t="shared" si="116"/>
        <v>0</v>
      </c>
      <c r="AR195" s="36">
        <f t="shared" si="117"/>
        <v>0</v>
      </c>
      <c r="AS195" s="36">
        <f t="shared" si="118"/>
        <v>0</v>
      </c>
      <c r="AT195" s="36">
        <f t="shared" si="119"/>
        <v>0</v>
      </c>
      <c r="AU195" s="36">
        <f t="shared" si="120"/>
        <v>0</v>
      </c>
      <c r="AV195" s="36">
        <f t="shared" si="121"/>
        <v>0</v>
      </c>
      <c r="AW195" s="36">
        <f t="shared" si="139"/>
        <v>0</v>
      </c>
      <c r="AX195" s="36">
        <f t="shared" si="122"/>
        <v>0</v>
      </c>
      <c r="AY195" s="36">
        <f t="shared" si="123"/>
        <v>0</v>
      </c>
      <c r="AZ195" s="36">
        <f t="shared" si="124"/>
        <v>0</v>
      </c>
      <c r="BA195" s="36">
        <f t="shared" si="125"/>
        <v>0</v>
      </c>
      <c r="BB195" s="36">
        <f t="shared" si="126"/>
        <v>0</v>
      </c>
      <c r="BC195" s="36">
        <f t="shared" si="127"/>
        <v>0</v>
      </c>
      <c r="BD195" s="36">
        <f t="shared" si="128"/>
        <v>0</v>
      </c>
      <c r="BE195" s="36">
        <f t="shared" si="129"/>
        <v>0</v>
      </c>
      <c r="BF195" s="36">
        <f t="shared" si="130"/>
        <v>0</v>
      </c>
      <c r="BG195" s="36">
        <f t="shared" si="131"/>
        <v>0</v>
      </c>
      <c r="BH195" s="36">
        <f t="shared" si="132"/>
        <v>0</v>
      </c>
      <c r="BI195" s="36">
        <f t="shared" si="133"/>
        <v>0</v>
      </c>
      <c r="BJ195" s="36">
        <f t="shared" si="134"/>
        <v>0</v>
      </c>
      <c r="BK195" s="36">
        <f t="shared" si="140"/>
        <v>0</v>
      </c>
      <c r="BL195" s="36">
        <f t="shared" si="141"/>
        <v>0</v>
      </c>
      <c r="BM195" s="36">
        <f t="shared" si="135"/>
        <v>0</v>
      </c>
      <c r="BN195" s="36">
        <f t="shared" si="136"/>
        <v>0</v>
      </c>
      <c r="BO195" s="36">
        <f t="shared" si="137"/>
        <v>0</v>
      </c>
    </row>
    <row r="196" spans="1:67" ht="18" customHeight="1" x14ac:dyDescent="0.3">
      <c r="A196" s="80" t="str" cm="1">
        <f t="array" ref="A196">IFERROR(INDEX(Schools!$E$2:$E$852,MATCH(0,IF($C$8=Schools!$C$2:$C$852,COUNTIF($A$136:A195,Schools!$E$2:$E$852),""),0)),"")</f>
        <v/>
      </c>
      <c r="B196" s="84" t="str" cm="1">
        <f t="array" ref="B196">IFERROR(INDEX(Schools!$B$2:$B$852,MATCH(1,(Schools!$E$2:$E$852=A196)*(Schools!$C$2:$C$852=$C$8),0)),"")</f>
        <v/>
      </c>
      <c r="C196" s="85"/>
      <c r="D196" s="85"/>
      <c r="E196" s="86"/>
      <c r="F196" s="80" t="str" cm="1">
        <f t="array" ref="F196">IFERROR(INDEX(Schools!$D$2:$D$852,MATCH(1,(Schools!$E$2:$E$852=A196)*(Schools!$C$2:$C$852=$C$8),0)),"")</f>
        <v/>
      </c>
      <c r="G196" s="87" t="s">
        <v>653</v>
      </c>
      <c r="H196" s="36">
        <f t="shared" si="138"/>
        <v>0</v>
      </c>
      <c r="I196" s="36">
        <f t="shared" si="82"/>
        <v>0</v>
      </c>
      <c r="J196" s="36">
        <f t="shared" si="83"/>
        <v>0</v>
      </c>
      <c r="K196" s="36">
        <f t="shared" si="84"/>
        <v>0</v>
      </c>
      <c r="L196" s="36">
        <f t="shared" si="85"/>
        <v>0</v>
      </c>
      <c r="M196" s="36">
        <f t="shared" si="86"/>
        <v>0</v>
      </c>
      <c r="N196" s="36">
        <f t="shared" si="87"/>
        <v>0</v>
      </c>
      <c r="O196" s="36">
        <f t="shared" si="88"/>
        <v>0</v>
      </c>
      <c r="P196" s="36">
        <f t="shared" si="89"/>
        <v>0</v>
      </c>
      <c r="Q196" s="36">
        <f t="shared" si="90"/>
        <v>0</v>
      </c>
      <c r="R196" s="36">
        <f t="shared" si="91"/>
        <v>0</v>
      </c>
      <c r="S196" s="36">
        <f t="shared" si="92"/>
        <v>0</v>
      </c>
      <c r="T196" s="36">
        <f t="shared" si="93"/>
        <v>0</v>
      </c>
      <c r="U196" s="36">
        <f t="shared" si="94"/>
        <v>0</v>
      </c>
      <c r="V196" s="36">
        <f t="shared" si="95"/>
        <v>0</v>
      </c>
      <c r="W196" s="36">
        <f t="shared" si="96"/>
        <v>0</v>
      </c>
      <c r="X196" s="36">
        <f t="shared" si="97"/>
        <v>0</v>
      </c>
      <c r="Y196" s="36">
        <f t="shared" si="98"/>
        <v>0</v>
      </c>
      <c r="Z196" s="36">
        <f t="shared" si="99"/>
        <v>0</v>
      </c>
      <c r="AA196" s="36">
        <f t="shared" si="100"/>
        <v>0</v>
      </c>
      <c r="AB196" s="36">
        <f t="shared" si="101"/>
        <v>0</v>
      </c>
      <c r="AC196" s="36">
        <f t="shared" si="102"/>
        <v>0</v>
      </c>
      <c r="AD196" s="36">
        <f t="shared" si="103"/>
        <v>0</v>
      </c>
      <c r="AE196" s="36">
        <f t="shared" si="104"/>
        <v>0</v>
      </c>
      <c r="AF196" s="36">
        <f t="shared" si="105"/>
        <v>0</v>
      </c>
      <c r="AG196" s="36">
        <f t="shared" si="106"/>
        <v>0</v>
      </c>
      <c r="AH196" s="36">
        <f t="shared" si="107"/>
        <v>0</v>
      </c>
      <c r="AI196" s="36">
        <f t="shared" si="108"/>
        <v>0</v>
      </c>
      <c r="AJ196" s="36">
        <f t="shared" si="109"/>
        <v>0</v>
      </c>
      <c r="AK196" s="36">
        <f t="shared" si="110"/>
        <v>0</v>
      </c>
      <c r="AL196" s="36">
        <f t="shared" si="111"/>
        <v>0</v>
      </c>
      <c r="AM196" s="36">
        <f t="shared" si="112"/>
        <v>0</v>
      </c>
      <c r="AN196" s="36">
        <f t="shared" si="113"/>
        <v>0</v>
      </c>
      <c r="AO196" s="36">
        <f t="shared" si="114"/>
        <v>0</v>
      </c>
      <c r="AP196" s="36">
        <f t="shared" si="115"/>
        <v>0</v>
      </c>
      <c r="AQ196" s="36">
        <f t="shared" si="116"/>
        <v>0</v>
      </c>
      <c r="AR196" s="36">
        <f t="shared" si="117"/>
        <v>0</v>
      </c>
      <c r="AS196" s="36">
        <f t="shared" si="118"/>
        <v>0</v>
      </c>
      <c r="AT196" s="36">
        <f t="shared" si="119"/>
        <v>0</v>
      </c>
      <c r="AU196" s="36">
        <f t="shared" si="120"/>
        <v>0</v>
      </c>
      <c r="AV196" s="36">
        <f t="shared" si="121"/>
        <v>0</v>
      </c>
      <c r="AW196" s="36">
        <f t="shared" si="139"/>
        <v>0</v>
      </c>
      <c r="AX196" s="36">
        <f t="shared" si="122"/>
        <v>0</v>
      </c>
      <c r="AY196" s="36">
        <f t="shared" si="123"/>
        <v>0</v>
      </c>
      <c r="AZ196" s="36">
        <f t="shared" si="124"/>
        <v>0</v>
      </c>
      <c r="BA196" s="36">
        <f t="shared" si="125"/>
        <v>0</v>
      </c>
      <c r="BB196" s="36">
        <f t="shared" si="126"/>
        <v>0</v>
      </c>
      <c r="BC196" s="36">
        <f t="shared" si="127"/>
        <v>0</v>
      </c>
      <c r="BD196" s="36">
        <f t="shared" si="128"/>
        <v>0</v>
      </c>
      <c r="BE196" s="36">
        <f t="shared" si="129"/>
        <v>0</v>
      </c>
      <c r="BF196" s="36">
        <f t="shared" si="130"/>
        <v>0</v>
      </c>
      <c r="BG196" s="36">
        <f t="shared" si="131"/>
        <v>0</v>
      </c>
      <c r="BH196" s="36">
        <f t="shared" si="132"/>
        <v>0</v>
      </c>
      <c r="BI196" s="36">
        <f t="shared" si="133"/>
        <v>0</v>
      </c>
      <c r="BJ196" s="36">
        <f t="shared" si="134"/>
        <v>0</v>
      </c>
      <c r="BK196" s="36">
        <f t="shared" si="140"/>
        <v>0</v>
      </c>
      <c r="BL196" s="36">
        <f t="shared" si="141"/>
        <v>0</v>
      </c>
      <c r="BM196" s="36">
        <f t="shared" si="135"/>
        <v>0</v>
      </c>
      <c r="BN196" s="36">
        <f t="shared" si="136"/>
        <v>0</v>
      </c>
      <c r="BO196" s="36">
        <f t="shared" si="137"/>
        <v>0</v>
      </c>
    </row>
    <row r="197" spans="1:67" ht="18" customHeight="1" x14ac:dyDescent="0.3">
      <c r="A197" s="80" t="str" cm="1">
        <f t="array" ref="A197">IFERROR(INDEX(Schools!$E$2:$E$852,MATCH(0,IF($C$8=Schools!$C$2:$C$852,COUNTIF($A$136:A196,Schools!$E$2:$E$852),""),0)),"")</f>
        <v/>
      </c>
      <c r="B197" s="84" t="str" cm="1">
        <f t="array" ref="B197">IFERROR(INDEX(Schools!$B$2:$B$852,MATCH(1,(Schools!$E$2:$E$852=A197)*(Schools!$C$2:$C$852=$C$8),0)),"")</f>
        <v/>
      </c>
      <c r="C197" s="85"/>
      <c r="D197" s="85"/>
      <c r="E197" s="86"/>
      <c r="F197" s="80" t="str" cm="1">
        <f t="array" ref="F197">IFERROR(INDEX(Schools!$D$2:$D$852,MATCH(1,(Schools!$E$2:$E$852=A197)*(Schools!$C$2:$C$852=$C$8),0)),"")</f>
        <v/>
      </c>
      <c r="G197" s="87" t="s">
        <v>653</v>
      </c>
      <c r="H197" s="36">
        <f t="shared" si="138"/>
        <v>0</v>
      </c>
      <c r="I197" s="36">
        <f t="shared" si="82"/>
        <v>0</v>
      </c>
      <c r="J197" s="36">
        <f t="shared" si="83"/>
        <v>0</v>
      </c>
      <c r="K197" s="36">
        <f t="shared" si="84"/>
        <v>0</v>
      </c>
      <c r="L197" s="36">
        <f t="shared" si="85"/>
        <v>0</v>
      </c>
      <c r="M197" s="36">
        <f t="shared" si="86"/>
        <v>0</v>
      </c>
      <c r="N197" s="36">
        <f t="shared" si="87"/>
        <v>0</v>
      </c>
      <c r="O197" s="36">
        <f t="shared" si="88"/>
        <v>0</v>
      </c>
      <c r="P197" s="36">
        <f t="shared" si="89"/>
        <v>0</v>
      </c>
      <c r="Q197" s="36">
        <f t="shared" si="90"/>
        <v>0</v>
      </c>
      <c r="R197" s="36">
        <f t="shared" si="91"/>
        <v>0</v>
      </c>
      <c r="S197" s="36">
        <f t="shared" si="92"/>
        <v>0</v>
      </c>
      <c r="T197" s="36">
        <f t="shared" si="93"/>
        <v>0</v>
      </c>
      <c r="U197" s="36">
        <f t="shared" si="94"/>
        <v>0</v>
      </c>
      <c r="V197" s="36">
        <f t="shared" si="95"/>
        <v>0</v>
      </c>
      <c r="W197" s="36">
        <f t="shared" si="96"/>
        <v>0</v>
      </c>
      <c r="X197" s="36">
        <f t="shared" si="97"/>
        <v>0</v>
      </c>
      <c r="Y197" s="36">
        <f t="shared" si="98"/>
        <v>0</v>
      </c>
      <c r="Z197" s="36">
        <f t="shared" si="99"/>
        <v>0</v>
      </c>
      <c r="AA197" s="36">
        <f t="shared" si="100"/>
        <v>0</v>
      </c>
      <c r="AB197" s="36">
        <f t="shared" si="101"/>
        <v>0</v>
      </c>
      <c r="AC197" s="36">
        <f t="shared" si="102"/>
        <v>0</v>
      </c>
      <c r="AD197" s="36">
        <f t="shared" si="103"/>
        <v>0</v>
      </c>
      <c r="AE197" s="36">
        <f t="shared" si="104"/>
        <v>0</v>
      </c>
      <c r="AF197" s="36">
        <f t="shared" si="105"/>
        <v>0</v>
      </c>
      <c r="AG197" s="36">
        <f t="shared" si="106"/>
        <v>0</v>
      </c>
      <c r="AH197" s="36">
        <f t="shared" si="107"/>
        <v>0</v>
      </c>
      <c r="AI197" s="36">
        <f t="shared" si="108"/>
        <v>0</v>
      </c>
      <c r="AJ197" s="36">
        <f t="shared" si="109"/>
        <v>0</v>
      </c>
      <c r="AK197" s="36">
        <f t="shared" si="110"/>
        <v>0</v>
      </c>
      <c r="AL197" s="36">
        <f t="shared" si="111"/>
        <v>0</v>
      </c>
      <c r="AM197" s="36">
        <f t="shared" si="112"/>
        <v>0</v>
      </c>
      <c r="AN197" s="36">
        <f t="shared" si="113"/>
        <v>0</v>
      </c>
      <c r="AO197" s="36">
        <f t="shared" si="114"/>
        <v>0</v>
      </c>
      <c r="AP197" s="36">
        <f t="shared" si="115"/>
        <v>0</v>
      </c>
      <c r="AQ197" s="36">
        <f t="shared" si="116"/>
        <v>0</v>
      </c>
      <c r="AR197" s="36">
        <f t="shared" si="117"/>
        <v>0</v>
      </c>
      <c r="AS197" s="36">
        <f t="shared" si="118"/>
        <v>0</v>
      </c>
      <c r="AT197" s="36">
        <f t="shared" si="119"/>
        <v>0</v>
      </c>
      <c r="AU197" s="36">
        <f t="shared" si="120"/>
        <v>0</v>
      </c>
      <c r="AV197" s="36">
        <f t="shared" si="121"/>
        <v>0</v>
      </c>
      <c r="AW197" s="36">
        <f t="shared" si="139"/>
        <v>0</v>
      </c>
      <c r="AX197" s="36">
        <f t="shared" si="122"/>
        <v>0</v>
      </c>
      <c r="AY197" s="36">
        <f t="shared" si="123"/>
        <v>0</v>
      </c>
      <c r="AZ197" s="36">
        <f t="shared" si="124"/>
        <v>0</v>
      </c>
      <c r="BA197" s="36">
        <f t="shared" si="125"/>
        <v>0</v>
      </c>
      <c r="BB197" s="36">
        <f t="shared" si="126"/>
        <v>0</v>
      </c>
      <c r="BC197" s="36">
        <f t="shared" si="127"/>
        <v>0</v>
      </c>
      <c r="BD197" s="36">
        <f t="shared" si="128"/>
        <v>0</v>
      </c>
      <c r="BE197" s="36">
        <f t="shared" si="129"/>
        <v>0</v>
      </c>
      <c r="BF197" s="36">
        <f t="shared" si="130"/>
        <v>0</v>
      </c>
      <c r="BG197" s="36">
        <f t="shared" si="131"/>
        <v>0</v>
      </c>
      <c r="BH197" s="36">
        <f t="shared" si="132"/>
        <v>0</v>
      </c>
      <c r="BI197" s="36">
        <f t="shared" si="133"/>
        <v>0</v>
      </c>
      <c r="BJ197" s="36">
        <f t="shared" si="134"/>
        <v>0</v>
      </c>
      <c r="BK197" s="36">
        <f t="shared" si="140"/>
        <v>0</v>
      </c>
      <c r="BL197" s="36">
        <f t="shared" si="141"/>
        <v>0</v>
      </c>
      <c r="BM197" s="36">
        <f t="shared" si="135"/>
        <v>0</v>
      </c>
      <c r="BN197" s="36">
        <f t="shared" si="136"/>
        <v>0</v>
      </c>
      <c r="BO197" s="36">
        <f t="shared" si="137"/>
        <v>0</v>
      </c>
    </row>
    <row r="198" spans="1:67" ht="18" customHeight="1" x14ac:dyDescent="0.3">
      <c r="A198" s="80" t="str" cm="1">
        <f t="array" ref="A198">IFERROR(INDEX(Schools!$E$2:$E$852,MATCH(0,IF($C$8=Schools!$C$2:$C$852,COUNTIF($A$136:A197,Schools!$E$2:$E$852),""),0)),"")</f>
        <v/>
      </c>
      <c r="B198" s="84" t="str" cm="1">
        <f t="array" ref="B198">IFERROR(INDEX(Schools!$B$2:$B$852,MATCH(1,(Schools!$E$2:$E$852=A198)*(Schools!$C$2:$C$852=$C$8),0)),"")</f>
        <v/>
      </c>
      <c r="C198" s="85"/>
      <c r="D198" s="85"/>
      <c r="E198" s="86"/>
      <c r="F198" s="80" t="str" cm="1">
        <f t="array" ref="F198">IFERROR(INDEX(Schools!$D$2:$D$852,MATCH(1,(Schools!$E$2:$E$852=A198)*(Schools!$C$2:$C$852=$C$8),0)),"")</f>
        <v/>
      </c>
      <c r="G198" s="87" t="s">
        <v>653</v>
      </c>
      <c r="H198" s="36">
        <f t="shared" si="138"/>
        <v>0</v>
      </c>
      <c r="I198" s="36">
        <f t="shared" si="82"/>
        <v>0</v>
      </c>
      <c r="J198" s="36">
        <f t="shared" si="83"/>
        <v>0</v>
      </c>
      <c r="K198" s="36">
        <f t="shared" si="84"/>
        <v>0</v>
      </c>
      <c r="L198" s="36">
        <f t="shared" si="85"/>
        <v>0</v>
      </c>
      <c r="M198" s="36">
        <f t="shared" si="86"/>
        <v>0</v>
      </c>
      <c r="N198" s="36">
        <f t="shared" si="87"/>
        <v>0</v>
      </c>
      <c r="O198" s="36">
        <f t="shared" si="88"/>
        <v>0</v>
      </c>
      <c r="P198" s="36">
        <f t="shared" si="89"/>
        <v>0</v>
      </c>
      <c r="Q198" s="36">
        <f t="shared" si="90"/>
        <v>0</v>
      </c>
      <c r="R198" s="36">
        <f t="shared" si="91"/>
        <v>0</v>
      </c>
      <c r="S198" s="36">
        <f t="shared" si="92"/>
        <v>0</v>
      </c>
      <c r="T198" s="36">
        <f t="shared" si="93"/>
        <v>0</v>
      </c>
      <c r="U198" s="36">
        <f t="shared" si="94"/>
        <v>0</v>
      </c>
      <c r="V198" s="36">
        <f t="shared" si="95"/>
        <v>0</v>
      </c>
      <c r="W198" s="36">
        <f t="shared" si="96"/>
        <v>0</v>
      </c>
      <c r="X198" s="36">
        <f t="shared" si="97"/>
        <v>0</v>
      </c>
      <c r="Y198" s="36">
        <f t="shared" si="98"/>
        <v>0</v>
      </c>
      <c r="Z198" s="36">
        <f t="shared" si="99"/>
        <v>0</v>
      </c>
      <c r="AA198" s="36">
        <f t="shared" si="100"/>
        <v>0</v>
      </c>
      <c r="AB198" s="36">
        <f t="shared" si="101"/>
        <v>0</v>
      </c>
      <c r="AC198" s="36">
        <f t="shared" si="102"/>
        <v>0</v>
      </c>
      <c r="AD198" s="36">
        <f t="shared" si="103"/>
        <v>0</v>
      </c>
      <c r="AE198" s="36">
        <f t="shared" si="104"/>
        <v>0</v>
      </c>
      <c r="AF198" s="36">
        <f t="shared" si="105"/>
        <v>0</v>
      </c>
      <c r="AG198" s="36">
        <f t="shared" si="106"/>
        <v>0</v>
      </c>
      <c r="AH198" s="36">
        <f t="shared" si="107"/>
        <v>0</v>
      </c>
      <c r="AI198" s="36">
        <f t="shared" si="108"/>
        <v>0</v>
      </c>
      <c r="AJ198" s="36">
        <f t="shared" si="109"/>
        <v>0</v>
      </c>
      <c r="AK198" s="36">
        <f t="shared" si="110"/>
        <v>0</v>
      </c>
      <c r="AL198" s="36">
        <f t="shared" si="111"/>
        <v>0</v>
      </c>
      <c r="AM198" s="36">
        <f t="shared" si="112"/>
        <v>0</v>
      </c>
      <c r="AN198" s="36">
        <f t="shared" si="113"/>
        <v>0</v>
      </c>
      <c r="AO198" s="36">
        <f t="shared" si="114"/>
        <v>0</v>
      </c>
      <c r="AP198" s="36">
        <f t="shared" si="115"/>
        <v>0</v>
      </c>
      <c r="AQ198" s="36">
        <f t="shared" si="116"/>
        <v>0</v>
      </c>
      <c r="AR198" s="36">
        <f t="shared" si="117"/>
        <v>0</v>
      </c>
      <c r="AS198" s="36">
        <f t="shared" si="118"/>
        <v>0</v>
      </c>
      <c r="AT198" s="36">
        <f t="shared" si="119"/>
        <v>0</v>
      </c>
      <c r="AU198" s="36">
        <f t="shared" si="120"/>
        <v>0</v>
      </c>
      <c r="AV198" s="36">
        <f t="shared" si="121"/>
        <v>0</v>
      </c>
      <c r="AW198" s="36">
        <f t="shared" si="139"/>
        <v>0</v>
      </c>
      <c r="AX198" s="36">
        <f t="shared" si="122"/>
        <v>0</v>
      </c>
      <c r="AY198" s="36">
        <f t="shared" si="123"/>
        <v>0</v>
      </c>
      <c r="AZ198" s="36">
        <f t="shared" si="124"/>
        <v>0</v>
      </c>
      <c r="BA198" s="36">
        <f t="shared" si="125"/>
        <v>0</v>
      </c>
      <c r="BB198" s="36">
        <f t="shared" si="126"/>
        <v>0</v>
      </c>
      <c r="BC198" s="36">
        <f t="shared" si="127"/>
        <v>0</v>
      </c>
      <c r="BD198" s="36">
        <f t="shared" si="128"/>
        <v>0</v>
      </c>
      <c r="BE198" s="36">
        <f t="shared" si="129"/>
        <v>0</v>
      </c>
      <c r="BF198" s="36">
        <f t="shared" si="130"/>
        <v>0</v>
      </c>
      <c r="BG198" s="36">
        <f t="shared" si="131"/>
        <v>0</v>
      </c>
      <c r="BH198" s="36">
        <f t="shared" si="132"/>
        <v>0</v>
      </c>
      <c r="BI198" s="36">
        <f t="shared" si="133"/>
        <v>0</v>
      </c>
      <c r="BJ198" s="36">
        <f t="shared" si="134"/>
        <v>0</v>
      </c>
      <c r="BK198" s="36">
        <f t="shared" si="140"/>
        <v>0</v>
      </c>
      <c r="BL198" s="36">
        <f t="shared" si="141"/>
        <v>0</v>
      </c>
      <c r="BM198" s="36">
        <f t="shared" si="135"/>
        <v>0</v>
      </c>
      <c r="BN198" s="36">
        <f t="shared" si="136"/>
        <v>0</v>
      </c>
      <c r="BO198" s="36">
        <f t="shared" si="137"/>
        <v>0</v>
      </c>
    </row>
    <row r="199" spans="1:67" ht="18" customHeight="1" x14ac:dyDescent="0.3">
      <c r="A199" s="80" t="str" cm="1">
        <f t="array" ref="A199">IFERROR(INDEX(Schools!$E$2:$E$852,MATCH(0,IF($C$8=Schools!$C$2:$C$852,COUNTIF($A$136:A198,Schools!$E$2:$E$852),""),0)),"")</f>
        <v/>
      </c>
      <c r="B199" s="84" t="str" cm="1">
        <f t="array" ref="B199">IFERROR(INDEX(Schools!$B$2:$B$852,MATCH(1,(Schools!$E$2:$E$852=A199)*(Schools!$C$2:$C$852=$C$8),0)),"")</f>
        <v/>
      </c>
      <c r="C199" s="85"/>
      <c r="D199" s="85"/>
      <c r="E199" s="86"/>
      <c r="F199" s="80" t="str" cm="1">
        <f t="array" ref="F199">IFERROR(INDEX(Schools!$D$2:$D$852,MATCH(1,(Schools!$E$2:$E$852=A199)*(Schools!$C$2:$C$852=$C$8),0)),"")</f>
        <v/>
      </c>
      <c r="G199" s="87" t="s">
        <v>653</v>
      </c>
      <c r="H199" s="36">
        <f t="shared" si="138"/>
        <v>0</v>
      </c>
      <c r="I199" s="36">
        <f t="shared" si="82"/>
        <v>0</v>
      </c>
      <c r="J199" s="36">
        <f t="shared" si="83"/>
        <v>0</v>
      </c>
      <c r="K199" s="36">
        <f t="shared" si="84"/>
        <v>0</v>
      </c>
      <c r="L199" s="36">
        <f t="shared" si="85"/>
        <v>0</v>
      </c>
      <c r="M199" s="36">
        <f t="shared" si="86"/>
        <v>0</v>
      </c>
      <c r="N199" s="36">
        <f t="shared" si="87"/>
        <v>0</v>
      </c>
      <c r="O199" s="36">
        <f t="shared" si="88"/>
        <v>0</v>
      </c>
      <c r="P199" s="36">
        <f t="shared" si="89"/>
        <v>0</v>
      </c>
      <c r="Q199" s="36">
        <f t="shared" si="90"/>
        <v>0</v>
      </c>
      <c r="R199" s="36">
        <f t="shared" si="91"/>
        <v>0</v>
      </c>
      <c r="S199" s="36">
        <f t="shared" si="92"/>
        <v>0</v>
      </c>
      <c r="T199" s="36">
        <f t="shared" si="93"/>
        <v>0</v>
      </c>
      <c r="U199" s="36">
        <f t="shared" si="94"/>
        <v>0</v>
      </c>
      <c r="V199" s="36">
        <f t="shared" si="95"/>
        <v>0</v>
      </c>
      <c r="W199" s="36">
        <f t="shared" si="96"/>
        <v>0</v>
      </c>
      <c r="X199" s="36">
        <f t="shared" si="97"/>
        <v>0</v>
      </c>
      <c r="Y199" s="36">
        <f t="shared" si="98"/>
        <v>0</v>
      </c>
      <c r="Z199" s="36">
        <f t="shared" si="99"/>
        <v>0</v>
      </c>
      <c r="AA199" s="36">
        <f t="shared" si="100"/>
        <v>0</v>
      </c>
      <c r="AB199" s="36">
        <f t="shared" si="101"/>
        <v>0</v>
      </c>
      <c r="AC199" s="36">
        <f t="shared" si="102"/>
        <v>0</v>
      </c>
      <c r="AD199" s="36">
        <f t="shared" si="103"/>
        <v>0</v>
      </c>
      <c r="AE199" s="36">
        <f t="shared" si="104"/>
        <v>0</v>
      </c>
      <c r="AF199" s="36">
        <f t="shared" si="105"/>
        <v>0</v>
      </c>
      <c r="AG199" s="36">
        <f t="shared" si="106"/>
        <v>0</v>
      </c>
      <c r="AH199" s="36">
        <f t="shared" si="107"/>
        <v>0</v>
      </c>
      <c r="AI199" s="36">
        <f t="shared" si="108"/>
        <v>0</v>
      </c>
      <c r="AJ199" s="36">
        <f t="shared" si="109"/>
        <v>0</v>
      </c>
      <c r="AK199" s="36">
        <f t="shared" si="110"/>
        <v>0</v>
      </c>
      <c r="AL199" s="36">
        <f t="shared" si="111"/>
        <v>0</v>
      </c>
      <c r="AM199" s="36">
        <f t="shared" si="112"/>
        <v>0</v>
      </c>
      <c r="AN199" s="36">
        <f t="shared" si="113"/>
        <v>0</v>
      </c>
      <c r="AO199" s="36">
        <f t="shared" si="114"/>
        <v>0</v>
      </c>
      <c r="AP199" s="36">
        <f t="shared" si="115"/>
        <v>0</v>
      </c>
      <c r="AQ199" s="36">
        <f t="shared" si="116"/>
        <v>0</v>
      </c>
      <c r="AR199" s="36">
        <f t="shared" si="117"/>
        <v>0</v>
      </c>
      <c r="AS199" s="36">
        <f t="shared" si="118"/>
        <v>0</v>
      </c>
      <c r="AT199" s="36">
        <f t="shared" si="119"/>
        <v>0</v>
      </c>
      <c r="AU199" s="36">
        <f t="shared" si="120"/>
        <v>0</v>
      </c>
      <c r="AV199" s="36">
        <f t="shared" si="121"/>
        <v>0</v>
      </c>
      <c r="AW199" s="36">
        <f t="shared" si="139"/>
        <v>0</v>
      </c>
      <c r="AX199" s="36">
        <f t="shared" si="122"/>
        <v>0</v>
      </c>
      <c r="AY199" s="36">
        <f t="shared" si="123"/>
        <v>0</v>
      </c>
      <c r="AZ199" s="36">
        <f t="shared" si="124"/>
        <v>0</v>
      </c>
      <c r="BA199" s="36">
        <f t="shared" si="125"/>
        <v>0</v>
      </c>
      <c r="BB199" s="36">
        <f t="shared" si="126"/>
        <v>0</v>
      </c>
      <c r="BC199" s="36">
        <f t="shared" si="127"/>
        <v>0</v>
      </c>
      <c r="BD199" s="36">
        <f t="shared" si="128"/>
        <v>0</v>
      </c>
      <c r="BE199" s="36">
        <f t="shared" si="129"/>
        <v>0</v>
      </c>
      <c r="BF199" s="36">
        <f t="shared" si="130"/>
        <v>0</v>
      </c>
      <c r="BG199" s="36">
        <f t="shared" si="131"/>
        <v>0</v>
      </c>
      <c r="BH199" s="36">
        <f t="shared" si="132"/>
        <v>0</v>
      </c>
      <c r="BI199" s="36">
        <f t="shared" si="133"/>
        <v>0</v>
      </c>
      <c r="BJ199" s="36">
        <f t="shared" si="134"/>
        <v>0</v>
      </c>
      <c r="BK199" s="36">
        <f t="shared" si="140"/>
        <v>0</v>
      </c>
      <c r="BL199" s="36">
        <f t="shared" si="141"/>
        <v>0</v>
      </c>
      <c r="BM199" s="36">
        <f t="shared" si="135"/>
        <v>0</v>
      </c>
      <c r="BN199" s="36">
        <f t="shared" si="136"/>
        <v>0</v>
      </c>
      <c r="BO199" s="36">
        <f t="shared" si="137"/>
        <v>0</v>
      </c>
    </row>
    <row r="200" spans="1:67" ht="18" customHeight="1" x14ac:dyDescent="0.3">
      <c r="A200" s="80" t="str" cm="1">
        <f t="array" ref="A200">IFERROR(INDEX(Schools!$E$2:$E$852,MATCH(0,IF($C$8=Schools!$C$2:$C$852,COUNTIF($A$136:A199,Schools!$E$2:$E$852),""),0)),"")</f>
        <v/>
      </c>
      <c r="B200" s="84" t="str" cm="1">
        <f t="array" ref="B200">IFERROR(INDEX(Schools!$B$2:$B$852,MATCH(1,(Schools!$E$2:$E$852=A200)*(Schools!$C$2:$C$852=$C$8),0)),"")</f>
        <v/>
      </c>
      <c r="C200" s="85"/>
      <c r="D200" s="85"/>
      <c r="E200" s="86"/>
      <c r="F200" s="80" t="str" cm="1">
        <f t="array" ref="F200">IFERROR(INDEX(Schools!$D$2:$D$852,MATCH(1,(Schools!$E$2:$E$852=A200)*(Schools!$C$2:$C$852=$C$8),0)),"")</f>
        <v/>
      </c>
      <c r="G200" s="87" t="s">
        <v>653</v>
      </c>
      <c r="H200" s="36">
        <f t="shared" si="138"/>
        <v>0</v>
      </c>
      <c r="I200" s="36">
        <f t="shared" si="82"/>
        <v>0</v>
      </c>
      <c r="J200" s="36">
        <f t="shared" si="83"/>
        <v>0</v>
      </c>
      <c r="K200" s="36">
        <f t="shared" si="84"/>
        <v>0</v>
      </c>
      <c r="L200" s="36">
        <f t="shared" si="85"/>
        <v>0</v>
      </c>
      <c r="M200" s="36">
        <f t="shared" si="86"/>
        <v>0</v>
      </c>
      <c r="N200" s="36">
        <f t="shared" si="87"/>
        <v>0</v>
      </c>
      <c r="O200" s="36">
        <f t="shared" si="88"/>
        <v>0</v>
      </c>
      <c r="P200" s="36">
        <f t="shared" si="89"/>
        <v>0</v>
      </c>
      <c r="Q200" s="36">
        <f t="shared" si="90"/>
        <v>0</v>
      </c>
      <c r="R200" s="36">
        <f t="shared" si="91"/>
        <v>0</v>
      </c>
      <c r="S200" s="36">
        <f t="shared" si="92"/>
        <v>0</v>
      </c>
      <c r="T200" s="36">
        <f t="shared" si="93"/>
        <v>0</v>
      </c>
      <c r="U200" s="36">
        <f t="shared" si="94"/>
        <v>0</v>
      </c>
      <c r="V200" s="36">
        <f t="shared" si="95"/>
        <v>0</v>
      </c>
      <c r="W200" s="36">
        <f t="shared" si="96"/>
        <v>0</v>
      </c>
      <c r="X200" s="36">
        <f t="shared" si="97"/>
        <v>0</v>
      </c>
      <c r="Y200" s="36">
        <f t="shared" si="98"/>
        <v>0</v>
      </c>
      <c r="Z200" s="36">
        <f t="shared" si="99"/>
        <v>0</v>
      </c>
      <c r="AA200" s="36">
        <f t="shared" si="100"/>
        <v>0</v>
      </c>
      <c r="AB200" s="36">
        <f t="shared" si="101"/>
        <v>0</v>
      </c>
      <c r="AC200" s="36">
        <f t="shared" si="102"/>
        <v>0</v>
      </c>
      <c r="AD200" s="36">
        <f t="shared" si="103"/>
        <v>0</v>
      </c>
      <c r="AE200" s="36">
        <f t="shared" si="104"/>
        <v>0</v>
      </c>
      <c r="AF200" s="36">
        <f t="shared" si="105"/>
        <v>0</v>
      </c>
      <c r="AG200" s="36">
        <f t="shared" si="106"/>
        <v>0</v>
      </c>
      <c r="AH200" s="36">
        <f t="shared" si="107"/>
        <v>0</v>
      </c>
      <c r="AI200" s="36">
        <f t="shared" si="108"/>
        <v>0</v>
      </c>
      <c r="AJ200" s="36">
        <f t="shared" si="109"/>
        <v>0</v>
      </c>
      <c r="AK200" s="36">
        <f t="shared" si="110"/>
        <v>0</v>
      </c>
      <c r="AL200" s="36">
        <f t="shared" si="111"/>
        <v>0</v>
      </c>
      <c r="AM200" s="36">
        <f t="shared" si="112"/>
        <v>0</v>
      </c>
      <c r="AN200" s="36">
        <f t="shared" si="113"/>
        <v>0</v>
      </c>
      <c r="AO200" s="36">
        <f t="shared" si="114"/>
        <v>0</v>
      </c>
      <c r="AP200" s="36">
        <f t="shared" si="115"/>
        <v>0</v>
      </c>
      <c r="AQ200" s="36">
        <f t="shared" si="116"/>
        <v>0</v>
      </c>
      <c r="AR200" s="36">
        <f t="shared" si="117"/>
        <v>0</v>
      </c>
      <c r="AS200" s="36">
        <f t="shared" si="118"/>
        <v>0</v>
      </c>
      <c r="AT200" s="36">
        <f t="shared" si="119"/>
        <v>0</v>
      </c>
      <c r="AU200" s="36">
        <f t="shared" si="120"/>
        <v>0</v>
      </c>
      <c r="AV200" s="36">
        <f t="shared" si="121"/>
        <v>0</v>
      </c>
      <c r="AW200" s="36">
        <f t="shared" si="139"/>
        <v>0</v>
      </c>
      <c r="AX200" s="36">
        <f t="shared" si="122"/>
        <v>0</v>
      </c>
      <c r="AY200" s="36">
        <f t="shared" si="123"/>
        <v>0</v>
      </c>
      <c r="AZ200" s="36">
        <f t="shared" si="124"/>
        <v>0</v>
      </c>
      <c r="BA200" s="36">
        <f t="shared" si="125"/>
        <v>0</v>
      </c>
      <c r="BB200" s="36">
        <f t="shared" si="126"/>
        <v>0</v>
      </c>
      <c r="BC200" s="36">
        <f t="shared" si="127"/>
        <v>0</v>
      </c>
      <c r="BD200" s="36">
        <f t="shared" si="128"/>
        <v>0</v>
      </c>
      <c r="BE200" s="36">
        <f t="shared" si="129"/>
        <v>0</v>
      </c>
      <c r="BF200" s="36">
        <f t="shared" si="130"/>
        <v>0</v>
      </c>
      <c r="BG200" s="36">
        <f t="shared" si="131"/>
        <v>0</v>
      </c>
      <c r="BH200" s="36">
        <f t="shared" si="132"/>
        <v>0</v>
      </c>
      <c r="BI200" s="36">
        <f t="shared" si="133"/>
        <v>0</v>
      </c>
      <c r="BJ200" s="36">
        <f t="shared" si="134"/>
        <v>0</v>
      </c>
      <c r="BK200" s="36">
        <f t="shared" si="140"/>
        <v>0</v>
      </c>
      <c r="BL200" s="36">
        <f t="shared" si="141"/>
        <v>0</v>
      </c>
      <c r="BM200" s="36">
        <f t="shared" si="135"/>
        <v>0</v>
      </c>
      <c r="BN200" s="36">
        <f t="shared" si="136"/>
        <v>0</v>
      </c>
      <c r="BO200" s="36">
        <f t="shared" si="137"/>
        <v>0</v>
      </c>
    </row>
    <row r="201" spans="1:67" ht="18" customHeight="1" x14ac:dyDescent="0.3">
      <c r="A201" s="80" t="str" cm="1">
        <f t="array" ref="A201">IFERROR(INDEX(Schools!$E$2:$E$852,MATCH(0,IF($C$8=Schools!$C$2:$C$852,COUNTIF($A$136:A200,Schools!$E$2:$E$852),""),0)),"")</f>
        <v/>
      </c>
      <c r="B201" s="84" t="str" cm="1">
        <f t="array" ref="B201">IFERROR(INDEX(Schools!$B$2:$B$852,MATCH(1,(Schools!$E$2:$E$852=A201)*(Schools!$C$2:$C$852=$C$8),0)),"")</f>
        <v/>
      </c>
      <c r="C201" s="85"/>
      <c r="D201" s="85"/>
      <c r="E201" s="86"/>
      <c r="F201" s="80" t="str" cm="1">
        <f t="array" ref="F201">IFERROR(INDEX(Schools!$D$2:$D$852,MATCH(1,(Schools!$E$2:$E$852=A201)*(Schools!$C$2:$C$852=$C$8),0)),"")</f>
        <v/>
      </c>
      <c r="G201" s="87" t="s">
        <v>653</v>
      </c>
      <c r="H201" s="36">
        <f t="shared" si="138"/>
        <v>0</v>
      </c>
      <c r="I201" s="36">
        <f t="shared" si="82"/>
        <v>0</v>
      </c>
      <c r="J201" s="36">
        <f t="shared" si="83"/>
        <v>0</v>
      </c>
      <c r="K201" s="36">
        <f t="shared" si="84"/>
        <v>0</v>
      </c>
      <c r="L201" s="36">
        <f t="shared" si="85"/>
        <v>0</v>
      </c>
      <c r="M201" s="36">
        <f t="shared" si="86"/>
        <v>0</v>
      </c>
      <c r="N201" s="36">
        <f t="shared" si="87"/>
        <v>0</v>
      </c>
      <c r="O201" s="36">
        <f t="shared" si="88"/>
        <v>0</v>
      </c>
      <c r="P201" s="36">
        <f t="shared" si="89"/>
        <v>0</v>
      </c>
      <c r="Q201" s="36">
        <f t="shared" si="90"/>
        <v>0</v>
      </c>
      <c r="R201" s="36">
        <f t="shared" si="91"/>
        <v>0</v>
      </c>
      <c r="S201" s="36">
        <f t="shared" si="92"/>
        <v>0</v>
      </c>
      <c r="T201" s="36">
        <f t="shared" si="93"/>
        <v>0</v>
      </c>
      <c r="U201" s="36">
        <f t="shared" si="94"/>
        <v>0</v>
      </c>
      <c r="V201" s="36">
        <f t="shared" si="95"/>
        <v>0</v>
      </c>
      <c r="W201" s="36">
        <f t="shared" si="96"/>
        <v>0</v>
      </c>
      <c r="X201" s="36">
        <f t="shared" si="97"/>
        <v>0</v>
      </c>
      <c r="Y201" s="36">
        <f t="shared" si="98"/>
        <v>0</v>
      </c>
      <c r="Z201" s="36">
        <f t="shared" si="99"/>
        <v>0</v>
      </c>
      <c r="AA201" s="36">
        <f t="shared" si="100"/>
        <v>0</v>
      </c>
      <c r="AB201" s="36">
        <f t="shared" si="101"/>
        <v>0</v>
      </c>
      <c r="AC201" s="36">
        <f t="shared" si="102"/>
        <v>0</v>
      </c>
      <c r="AD201" s="36">
        <f t="shared" si="103"/>
        <v>0</v>
      </c>
      <c r="AE201" s="36">
        <f t="shared" si="104"/>
        <v>0</v>
      </c>
      <c r="AF201" s="36">
        <f t="shared" si="105"/>
        <v>0</v>
      </c>
      <c r="AG201" s="36">
        <f t="shared" si="106"/>
        <v>0</v>
      </c>
      <c r="AH201" s="36">
        <f t="shared" si="107"/>
        <v>0</v>
      </c>
      <c r="AI201" s="36">
        <f t="shared" si="108"/>
        <v>0</v>
      </c>
      <c r="AJ201" s="36">
        <f t="shared" si="109"/>
        <v>0</v>
      </c>
      <c r="AK201" s="36">
        <f t="shared" si="110"/>
        <v>0</v>
      </c>
      <c r="AL201" s="36">
        <f t="shared" si="111"/>
        <v>0</v>
      </c>
      <c r="AM201" s="36">
        <f t="shared" si="112"/>
        <v>0</v>
      </c>
      <c r="AN201" s="36">
        <f t="shared" si="113"/>
        <v>0</v>
      </c>
      <c r="AO201" s="36">
        <f t="shared" si="114"/>
        <v>0</v>
      </c>
      <c r="AP201" s="36">
        <f t="shared" si="115"/>
        <v>0</v>
      </c>
      <c r="AQ201" s="36">
        <f t="shared" si="116"/>
        <v>0</v>
      </c>
      <c r="AR201" s="36">
        <f t="shared" si="117"/>
        <v>0</v>
      </c>
      <c r="AS201" s="36">
        <f t="shared" si="118"/>
        <v>0</v>
      </c>
      <c r="AT201" s="36">
        <f t="shared" si="119"/>
        <v>0</v>
      </c>
      <c r="AU201" s="36">
        <f t="shared" si="120"/>
        <v>0</v>
      </c>
      <c r="AV201" s="36">
        <f t="shared" si="121"/>
        <v>0</v>
      </c>
      <c r="AW201" s="36">
        <f t="shared" ref="AW201:AW232" si="142">IF($G201="Yes",$G$118+$F$118,0)</f>
        <v>0</v>
      </c>
      <c r="AX201" s="36">
        <f t="shared" si="122"/>
        <v>0</v>
      </c>
      <c r="AY201" s="36">
        <f t="shared" si="123"/>
        <v>0</v>
      </c>
      <c r="AZ201" s="36">
        <f t="shared" si="124"/>
        <v>0</v>
      </c>
      <c r="BA201" s="36">
        <f t="shared" si="125"/>
        <v>0</v>
      </c>
      <c r="BB201" s="36">
        <f t="shared" si="126"/>
        <v>0</v>
      </c>
      <c r="BC201" s="36">
        <f t="shared" si="127"/>
        <v>0</v>
      </c>
      <c r="BD201" s="36">
        <f t="shared" si="128"/>
        <v>0</v>
      </c>
      <c r="BE201" s="36">
        <f t="shared" si="129"/>
        <v>0</v>
      </c>
      <c r="BF201" s="36">
        <f t="shared" si="130"/>
        <v>0</v>
      </c>
      <c r="BG201" s="36">
        <f t="shared" si="131"/>
        <v>0</v>
      </c>
      <c r="BH201" s="36">
        <f t="shared" si="132"/>
        <v>0</v>
      </c>
      <c r="BI201" s="36">
        <f t="shared" si="133"/>
        <v>0</v>
      </c>
      <c r="BJ201" s="36">
        <f t="shared" si="134"/>
        <v>0</v>
      </c>
      <c r="BK201" s="36">
        <f t="shared" ref="BK201:BK232" si="143">IF($G201="Yes",$C$23,0)</f>
        <v>0</v>
      </c>
      <c r="BL201" s="36">
        <f t="shared" ref="BL201:BL232" si="144">IF($G201="Yes",$C$24,0)</f>
        <v>0</v>
      </c>
      <c r="BM201" s="36">
        <f t="shared" si="135"/>
        <v>0</v>
      </c>
      <c r="BN201" s="36">
        <f t="shared" si="136"/>
        <v>0</v>
      </c>
      <c r="BO201" s="36">
        <f t="shared" si="137"/>
        <v>0</v>
      </c>
    </row>
    <row r="202" spans="1:67" ht="18" customHeight="1" x14ac:dyDescent="0.3">
      <c r="A202" s="80" t="str" cm="1">
        <f t="array" ref="A202">IFERROR(INDEX(Schools!$E$2:$E$852,MATCH(0,IF($C$8=Schools!$C$2:$C$852,COUNTIF($A$136:A201,Schools!$E$2:$E$852),""),0)),"")</f>
        <v/>
      </c>
      <c r="B202" s="84" t="str" cm="1">
        <f t="array" ref="B202">IFERROR(INDEX(Schools!$B$2:$B$852,MATCH(1,(Schools!$E$2:$E$852=A202)*(Schools!$C$2:$C$852=$C$8),0)),"")</f>
        <v/>
      </c>
      <c r="C202" s="85"/>
      <c r="D202" s="85"/>
      <c r="E202" s="86"/>
      <c r="F202" s="80" t="str" cm="1">
        <f t="array" ref="F202">IFERROR(INDEX(Schools!$D$2:$D$852,MATCH(1,(Schools!$E$2:$E$852=A202)*(Schools!$C$2:$C$852=$C$8),0)),"")</f>
        <v/>
      </c>
      <c r="G202" s="87" t="s">
        <v>653</v>
      </c>
      <c r="H202" s="36">
        <f t="shared" si="138"/>
        <v>0</v>
      </c>
      <c r="I202" s="36">
        <f t="shared" ref="I202:I265" si="145">IF($G202="Yes",$G$122,0)</f>
        <v>0</v>
      </c>
      <c r="J202" s="36">
        <f t="shared" ref="J202:J265" si="146">IF($G202="Yes",$G$123,0)</f>
        <v>0</v>
      </c>
      <c r="K202" s="36">
        <f t="shared" ref="K202:K265" si="147">IF($G202="Yes",$G$124,0)</f>
        <v>0</v>
      </c>
      <c r="L202" s="36">
        <f t="shared" ref="L202:L265" si="148">IF($G202="Yes",$G$125,0)</f>
        <v>0</v>
      </c>
      <c r="M202" s="36">
        <f t="shared" ref="M202:M265" si="149">IF($G202="Yes",$G$126,0)</f>
        <v>0</v>
      </c>
      <c r="N202" s="36">
        <f t="shared" ref="N202:N265" si="150">IF($G202="Yes",$G$127,0)</f>
        <v>0</v>
      </c>
      <c r="O202" s="36">
        <f t="shared" ref="O202:O265" si="151">IF($G202="Yes",$G$128,0)</f>
        <v>0</v>
      </c>
      <c r="P202" s="36">
        <f t="shared" ref="P202:P265" si="152">IF($G202="Yes",$G$129,0)</f>
        <v>0</v>
      </c>
      <c r="Q202" s="36">
        <f t="shared" ref="Q202:Q265" si="153">IF($G202="Yes",$G$130,0)</f>
        <v>0</v>
      </c>
      <c r="R202" s="36">
        <f t="shared" ref="R202:R265" si="154">IF($G202="Yes",$G$131,0)</f>
        <v>0</v>
      </c>
      <c r="S202" s="36">
        <f t="shared" ref="S202:S265" si="155">IF($G202="Yes",$G$132,0)</f>
        <v>0</v>
      </c>
      <c r="T202" s="36">
        <f t="shared" ref="T202:T265" si="156">IF($G202="Yes",$G$133,0)</f>
        <v>0</v>
      </c>
      <c r="U202" s="36">
        <f t="shared" ref="U202:U265" si="157">IF($G202="Yes",$K$121,0)</f>
        <v>0</v>
      </c>
      <c r="V202" s="36">
        <f t="shared" ref="V202:V265" si="158">IF($G202="Yes",$K$122,0)</f>
        <v>0</v>
      </c>
      <c r="W202" s="36">
        <f t="shared" ref="W202:W265" si="159">IF($G202="Yes",$K$123,0)</f>
        <v>0</v>
      </c>
      <c r="X202" s="36">
        <f t="shared" ref="X202:X265" si="160">IF($G202="Yes",$K$124,0)</f>
        <v>0</v>
      </c>
      <c r="Y202" s="36">
        <f t="shared" ref="Y202:Y265" si="161">IF($G202="Yes",$K$125,0)</f>
        <v>0</v>
      </c>
      <c r="Z202" s="36">
        <f t="shared" ref="Z202:Z265" si="162">IF($G202="Yes",$K$126,0)</f>
        <v>0</v>
      </c>
      <c r="AA202" s="36">
        <f t="shared" ref="AA202:AA265" si="163">IF($G202="Yes",$L$121,0)</f>
        <v>0</v>
      </c>
      <c r="AB202" s="36">
        <f t="shared" ref="AB202:AB265" si="164">IF($G202="Yes",$L$122,0)</f>
        <v>0</v>
      </c>
      <c r="AC202" s="36">
        <f t="shared" ref="AC202:AC265" si="165">IF($G202="Yes",$L$123,0)</f>
        <v>0</v>
      </c>
      <c r="AD202" s="36">
        <f t="shared" ref="AD202:AD265" si="166">IF($G202="Yes",$L$124,0)</f>
        <v>0</v>
      </c>
      <c r="AE202" s="36">
        <f t="shared" ref="AE202:AE265" si="167">IF($G202="Yes",$L$125,0)</f>
        <v>0</v>
      </c>
      <c r="AF202" s="36">
        <f t="shared" ref="AF202:AF265" si="168">IF($G202="Yes",$L$126,0)</f>
        <v>0</v>
      </c>
      <c r="AG202" s="36">
        <f t="shared" ref="AG202:AG265" si="169">IF($G202="Yes",$K$128,0)</f>
        <v>0</v>
      </c>
      <c r="AH202" s="36">
        <f t="shared" ref="AH202:AH265" si="170">IF($G202="Yes",$K$129,0)</f>
        <v>0</v>
      </c>
      <c r="AI202" s="36">
        <f t="shared" ref="AI202:AI265" si="171">IF($G202="Yes",$K$131,0)</f>
        <v>0</v>
      </c>
      <c r="AJ202" s="36">
        <f t="shared" ref="AJ202:AJ265" si="172">IF($G202="Yes",$K$132,0)</f>
        <v>0</v>
      </c>
      <c r="AK202" s="36">
        <f t="shared" ref="AK202:AK265" si="173">IF($G202="Yes",$L$128,0)</f>
        <v>0</v>
      </c>
      <c r="AL202" s="36">
        <f t="shared" ref="AL202:AL265" si="174">IF($G202="Yes",$L$129,0)</f>
        <v>0</v>
      </c>
      <c r="AM202" s="36">
        <f t="shared" ref="AM202:AM265" si="175">IF($G202="Yes",$L$131,0)</f>
        <v>0</v>
      </c>
      <c r="AN202" s="36">
        <f t="shared" ref="AN202:AN265" si="176">IF($G202="Yes",$L$132,0)</f>
        <v>0</v>
      </c>
      <c r="AO202" s="36">
        <f t="shared" ref="AO202:AO265" si="177">IF($G202="Yes",$P$121,0)</f>
        <v>0</v>
      </c>
      <c r="AP202" s="36">
        <f t="shared" ref="AP202:AP265" si="178">IF($G202="Yes",$P$122,0)</f>
        <v>0</v>
      </c>
      <c r="AQ202" s="36">
        <f t="shared" ref="AQ202:AQ265" si="179">IF($G202="Yes",$P$123,0)</f>
        <v>0</v>
      </c>
      <c r="AR202" s="36">
        <f t="shared" ref="AR202:AR265" si="180">IF($G202="Yes",$Q$121,0)</f>
        <v>0</v>
      </c>
      <c r="AS202" s="36">
        <f t="shared" ref="AS202:AS265" si="181">IF($G202="Yes",$Q$122,0)</f>
        <v>0</v>
      </c>
      <c r="AT202" s="36">
        <f t="shared" ref="AT202:AT265" si="182">IF($G202="Yes",$Q$123,0)</f>
        <v>0</v>
      </c>
      <c r="AU202" s="36">
        <f t="shared" ref="AU202:AU265" si="183">IF($G202="Yes",MAX($F$121:$F$127),0)</f>
        <v>0</v>
      </c>
      <c r="AV202" s="36">
        <f t="shared" ref="AV202:AV265" si="184">IF($G202="Yes",MAX($F$128:$F$133),0)</f>
        <v>0</v>
      </c>
      <c r="AW202" s="36">
        <f t="shared" si="142"/>
        <v>0</v>
      </c>
      <c r="AX202" s="36">
        <f t="shared" ref="AX202:AX265" si="185">IF($G202="Yes",$C$121,0)</f>
        <v>0</v>
      </c>
      <c r="AY202" s="36">
        <f t="shared" ref="AY202:AY265" si="186">IF($G202="Yes",$C$122,0)</f>
        <v>0</v>
      </c>
      <c r="AZ202" s="36">
        <f t="shared" ref="AZ202:AZ265" si="187">IF($G202="Yes",$C$123,0)</f>
        <v>0</v>
      </c>
      <c r="BA202" s="36">
        <f t="shared" ref="BA202:BA265" si="188">IF($G202="Yes",$C$124,0)</f>
        <v>0</v>
      </c>
      <c r="BB202" s="36">
        <f t="shared" ref="BB202:BB265" si="189">IF($G202="Yes",$C$125,0)</f>
        <v>0</v>
      </c>
      <c r="BC202" s="36">
        <f t="shared" ref="BC202:BC265" si="190">IF($G202="Yes",$C$126,0)</f>
        <v>0</v>
      </c>
      <c r="BD202" s="36">
        <f t="shared" ref="BD202:BD265" si="191">IF($G202="Yes",$C$127,0)</f>
        <v>0</v>
      </c>
      <c r="BE202" s="36">
        <f t="shared" ref="BE202:BE265" si="192">IF($G202="Yes",$C$128,0)</f>
        <v>0</v>
      </c>
      <c r="BF202" s="36">
        <f t="shared" ref="BF202:BF265" si="193">IF($G202="Yes",$C$129,0)</f>
        <v>0</v>
      </c>
      <c r="BG202" s="36">
        <f t="shared" ref="BG202:BG265" si="194">IF($G202="Yes",$C$130,0)</f>
        <v>0</v>
      </c>
      <c r="BH202" s="36">
        <f t="shared" ref="BH202:BH265" si="195">IF($G202="Yes",$C$131,0)</f>
        <v>0</v>
      </c>
      <c r="BI202" s="36">
        <f t="shared" ref="BI202:BI265" si="196">IF($G202="Yes",$C$132,0)</f>
        <v>0</v>
      </c>
      <c r="BJ202" s="36">
        <f t="shared" ref="BJ202:BJ265" si="197">IF($G202="Yes",$C$133,0)</f>
        <v>0</v>
      </c>
      <c r="BK202" s="36">
        <f t="shared" si="143"/>
        <v>0</v>
      </c>
      <c r="BL202" s="36">
        <f t="shared" si="144"/>
        <v>0</v>
      </c>
      <c r="BM202" s="36">
        <f t="shared" ref="BM202:BM265" si="198">IF($G202="Yes",$C$20,0)</f>
        <v>0</v>
      </c>
      <c r="BN202" s="36">
        <f t="shared" ref="BN202:BN265" si="199">IF($G202="Yes",$C$8,0)</f>
        <v>0</v>
      </c>
      <c r="BO202" s="36">
        <f t="shared" ref="BO202:BO265" si="200">IF($G202="Yes",$C$7,0)</f>
        <v>0</v>
      </c>
    </row>
    <row r="203" spans="1:67" ht="18" customHeight="1" x14ac:dyDescent="0.3">
      <c r="A203" s="80" t="str" cm="1">
        <f t="array" ref="A203">IFERROR(INDEX(Schools!$E$2:$E$852,MATCH(0,IF($C$8=Schools!$C$2:$C$852,COUNTIF($A$136:A202,Schools!$E$2:$E$852),""),0)),"")</f>
        <v/>
      </c>
      <c r="B203" s="84" t="str" cm="1">
        <f t="array" ref="B203">IFERROR(INDEX(Schools!$B$2:$B$852,MATCH(1,(Schools!$E$2:$E$852=A203)*(Schools!$C$2:$C$852=$C$8),0)),"")</f>
        <v/>
      </c>
      <c r="C203" s="85"/>
      <c r="D203" s="85"/>
      <c r="E203" s="86"/>
      <c r="F203" s="80" t="str" cm="1">
        <f t="array" ref="F203">IFERROR(INDEX(Schools!$D$2:$D$852,MATCH(1,(Schools!$E$2:$E$852=A203)*(Schools!$C$2:$C$852=$C$8),0)),"")</f>
        <v/>
      </c>
      <c r="G203" s="87" t="s">
        <v>653</v>
      </c>
      <c r="H203" s="36">
        <f t="shared" ref="H203:H266" si="201">IF($G203="Yes",$G$121,0)</f>
        <v>0</v>
      </c>
      <c r="I203" s="36">
        <f t="shared" si="145"/>
        <v>0</v>
      </c>
      <c r="J203" s="36">
        <f t="shared" si="146"/>
        <v>0</v>
      </c>
      <c r="K203" s="36">
        <f t="shared" si="147"/>
        <v>0</v>
      </c>
      <c r="L203" s="36">
        <f t="shared" si="148"/>
        <v>0</v>
      </c>
      <c r="M203" s="36">
        <f t="shared" si="149"/>
        <v>0</v>
      </c>
      <c r="N203" s="36">
        <f t="shared" si="150"/>
        <v>0</v>
      </c>
      <c r="O203" s="36">
        <f t="shared" si="151"/>
        <v>0</v>
      </c>
      <c r="P203" s="36">
        <f t="shared" si="152"/>
        <v>0</v>
      </c>
      <c r="Q203" s="36">
        <f t="shared" si="153"/>
        <v>0</v>
      </c>
      <c r="R203" s="36">
        <f t="shared" si="154"/>
        <v>0</v>
      </c>
      <c r="S203" s="36">
        <f t="shared" si="155"/>
        <v>0</v>
      </c>
      <c r="T203" s="36">
        <f t="shared" si="156"/>
        <v>0</v>
      </c>
      <c r="U203" s="36">
        <f t="shared" si="157"/>
        <v>0</v>
      </c>
      <c r="V203" s="36">
        <f t="shared" si="158"/>
        <v>0</v>
      </c>
      <c r="W203" s="36">
        <f t="shared" si="159"/>
        <v>0</v>
      </c>
      <c r="X203" s="36">
        <f t="shared" si="160"/>
        <v>0</v>
      </c>
      <c r="Y203" s="36">
        <f t="shared" si="161"/>
        <v>0</v>
      </c>
      <c r="Z203" s="36">
        <f t="shared" si="162"/>
        <v>0</v>
      </c>
      <c r="AA203" s="36">
        <f t="shared" si="163"/>
        <v>0</v>
      </c>
      <c r="AB203" s="36">
        <f t="shared" si="164"/>
        <v>0</v>
      </c>
      <c r="AC203" s="36">
        <f t="shared" si="165"/>
        <v>0</v>
      </c>
      <c r="AD203" s="36">
        <f t="shared" si="166"/>
        <v>0</v>
      </c>
      <c r="AE203" s="36">
        <f t="shared" si="167"/>
        <v>0</v>
      </c>
      <c r="AF203" s="36">
        <f t="shared" si="168"/>
        <v>0</v>
      </c>
      <c r="AG203" s="36">
        <f t="shared" si="169"/>
        <v>0</v>
      </c>
      <c r="AH203" s="36">
        <f t="shared" si="170"/>
        <v>0</v>
      </c>
      <c r="AI203" s="36">
        <f t="shared" si="171"/>
        <v>0</v>
      </c>
      <c r="AJ203" s="36">
        <f t="shared" si="172"/>
        <v>0</v>
      </c>
      <c r="AK203" s="36">
        <f t="shared" si="173"/>
        <v>0</v>
      </c>
      <c r="AL203" s="36">
        <f t="shared" si="174"/>
        <v>0</v>
      </c>
      <c r="AM203" s="36">
        <f t="shared" si="175"/>
        <v>0</v>
      </c>
      <c r="AN203" s="36">
        <f t="shared" si="176"/>
        <v>0</v>
      </c>
      <c r="AO203" s="36">
        <f t="shared" si="177"/>
        <v>0</v>
      </c>
      <c r="AP203" s="36">
        <f t="shared" si="178"/>
        <v>0</v>
      </c>
      <c r="AQ203" s="36">
        <f t="shared" si="179"/>
        <v>0</v>
      </c>
      <c r="AR203" s="36">
        <f t="shared" si="180"/>
        <v>0</v>
      </c>
      <c r="AS203" s="36">
        <f t="shared" si="181"/>
        <v>0</v>
      </c>
      <c r="AT203" s="36">
        <f t="shared" si="182"/>
        <v>0</v>
      </c>
      <c r="AU203" s="36">
        <f t="shared" si="183"/>
        <v>0</v>
      </c>
      <c r="AV203" s="36">
        <f t="shared" si="184"/>
        <v>0</v>
      </c>
      <c r="AW203" s="36">
        <f t="shared" si="142"/>
        <v>0</v>
      </c>
      <c r="AX203" s="36">
        <f t="shared" si="185"/>
        <v>0</v>
      </c>
      <c r="AY203" s="36">
        <f t="shared" si="186"/>
        <v>0</v>
      </c>
      <c r="AZ203" s="36">
        <f t="shared" si="187"/>
        <v>0</v>
      </c>
      <c r="BA203" s="36">
        <f t="shared" si="188"/>
        <v>0</v>
      </c>
      <c r="BB203" s="36">
        <f t="shared" si="189"/>
        <v>0</v>
      </c>
      <c r="BC203" s="36">
        <f t="shared" si="190"/>
        <v>0</v>
      </c>
      <c r="BD203" s="36">
        <f t="shared" si="191"/>
        <v>0</v>
      </c>
      <c r="BE203" s="36">
        <f t="shared" si="192"/>
        <v>0</v>
      </c>
      <c r="BF203" s="36">
        <f t="shared" si="193"/>
        <v>0</v>
      </c>
      <c r="BG203" s="36">
        <f t="shared" si="194"/>
        <v>0</v>
      </c>
      <c r="BH203" s="36">
        <f t="shared" si="195"/>
        <v>0</v>
      </c>
      <c r="BI203" s="36">
        <f t="shared" si="196"/>
        <v>0</v>
      </c>
      <c r="BJ203" s="36">
        <f t="shared" si="197"/>
        <v>0</v>
      </c>
      <c r="BK203" s="36">
        <f t="shared" si="143"/>
        <v>0</v>
      </c>
      <c r="BL203" s="36">
        <f t="shared" si="144"/>
        <v>0</v>
      </c>
      <c r="BM203" s="36">
        <f t="shared" si="198"/>
        <v>0</v>
      </c>
      <c r="BN203" s="36">
        <f t="shared" si="199"/>
        <v>0</v>
      </c>
      <c r="BO203" s="36">
        <f t="shared" si="200"/>
        <v>0</v>
      </c>
    </row>
    <row r="204" spans="1:67" ht="18" customHeight="1" x14ac:dyDescent="0.3">
      <c r="A204" s="80" t="str" cm="1">
        <f t="array" ref="A204">IFERROR(INDEX(Schools!$E$2:$E$852,MATCH(0,IF($C$8=Schools!$C$2:$C$852,COUNTIF($A$136:A203,Schools!$E$2:$E$852),""),0)),"")</f>
        <v/>
      </c>
      <c r="B204" s="84" t="str" cm="1">
        <f t="array" ref="B204">IFERROR(INDEX(Schools!$B$2:$B$852,MATCH(1,(Schools!$E$2:$E$852=A204)*(Schools!$C$2:$C$852=$C$8),0)),"")</f>
        <v/>
      </c>
      <c r="C204" s="85"/>
      <c r="D204" s="85"/>
      <c r="E204" s="86"/>
      <c r="F204" s="80" t="str" cm="1">
        <f t="array" ref="F204">IFERROR(INDEX(Schools!$D$2:$D$852,MATCH(1,(Schools!$E$2:$E$852=A204)*(Schools!$C$2:$C$852=$C$8),0)),"")</f>
        <v/>
      </c>
      <c r="G204" s="87" t="s">
        <v>653</v>
      </c>
      <c r="H204" s="36">
        <f t="shared" si="201"/>
        <v>0</v>
      </c>
      <c r="I204" s="36">
        <f t="shared" si="145"/>
        <v>0</v>
      </c>
      <c r="J204" s="36">
        <f t="shared" si="146"/>
        <v>0</v>
      </c>
      <c r="K204" s="36">
        <f t="shared" si="147"/>
        <v>0</v>
      </c>
      <c r="L204" s="36">
        <f t="shared" si="148"/>
        <v>0</v>
      </c>
      <c r="M204" s="36">
        <f t="shared" si="149"/>
        <v>0</v>
      </c>
      <c r="N204" s="36">
        <f t="shared" si="150"/>
        <v>0</v>
      </c>
      <c r="O204" s="36">
        <f t="shared" si="151"/>
        <v>0</v>
      </c>
      <c r="P204" s="36">
        <f t="shared" si="152"/>
        <v>0</v>
      </c>
      <c r="Q204" s="36">
        <f t="shared" si="153"/>
        <v>0</v>
      </c>
      <c r="R204" s="36">
        <f t="shared" si="154"/>
        <v>0</v>
      </c>
      <c r="S204" s="36">
        <f t="shared" si="155"/>
        <v>0</v>
      </c>
      <c r="T204" s="36">
        <f t="shared" si="156"/>
        <v>0</v>
      </c>
      <c r="U204" s="36">
        <f t="shared" si="157"/>
        <v>0</v>
      </c>
      <c r="V204" s="36">
        <f t="shared" si="158"/>
        <v>0</v>
      </c>
      <c r="W204" s="36">
        <f t="shared" si="159"/>
        <v>0</v>
      </c>
      <c r="X204" s="36">
        <f t="shared" si="160"/>
        <v>0</v>
      </c>
      <c r="Y204" s="36">
        <f t="shared" si="161"/>
        <v>0</v>
      </c>
      <c r="Z204" s="36">
        <f t="shared" si="162"/>
        <v>0</v>
      </c>
      <c r="AA204" s="36">
        <f t="shared" si="163"/>
        <v>0</v>
      </c>
      <c r="AB204" s="36">
        <f t="shared" si="164"/>
        <v>0</v>
      </c>
      <c r="AC204" s="36">
        <f t="shared" si="165"/>
        <v>0</v>
      </c>
      <c r="AD204" s="36">
        <f t="shared" si="166"/>
        <v>0</v>
      </c>
      <c r="AE204" s="36">
        <f t="shared" si="167"/>
        <v>0</v>
      </c>
      <c r="AF204" s="36">
        <f t="shared" si="168"/>
        <v>0</v>
      </c>
      <c r="AG204" s="36">
        <f t="shared" si="169"/>
        <v>0</v>
      </c>
      <c r="AH204" s="36">
        <f t="shared" si="170"/>
        <v>0</v>
      </c>
      <c r="AI204" s="36">
        <f t="shared" si="171"/>
        <v>0</v>
      </c>
      <c r="AJ204" s="36">
        <f t="shared" si="172"/>
        <v>0</v>
      </c>
      <c r="AK204" s="36">
        <f t="shared" si="173"/>
        <v>0</v>
      </c>
      <c r="AL204" s="36">
        <f t="shared" si="174"/>
        <v>0</v>
      </c>
      <c r="AM204" s="36">
        <f t="shared" si="175"/>
        <v>0</v>
      </c>
      <c r="AN204" s="36">
        <f t="shared" si="176"/>
        <v>0</v>
      </c>
      <c r="AO204" s="36">
        <f t="shared" si="177"/>
        <v>0</v>
      </c>
      <c r="AP204" s="36">
        <f t="shared" si="178"/>
        <v>0</v>
      </c>
      <c r="AQ204" s="36">
        <f t="shared" si="179"/>
        <v>0</v>
      </c>
      <c r="AR204" s="36">
        <f t="shared" si="180"/>
        <v>0</v>
      </c>
      <c r="AS204" s="36">
        <f t="shared" si="181"/>
        <v>0</v>
      </c>
      <c r="AT204" s="36">
        <f t="shared" si="182"/>
        <v>0</v>
      </c>
      <c r="AU204" s="36">
        <f t="shared" si="183"/>
        <v>0</v>
      </c>
      <c r="AV204" s="36">
        <f t="shared" si="184"/>
        <v>0</v>
      </c>
      <c r="AW204" s="36">
        <f t="shared" si="142"/>
        <v>0</v>
      </c>
      <c r="AX204" s="36">
        <f t="shared" si="185"/>
        <v>0</v>
      </c>
      <c r="AY204" s="36">
        <f t="shared" si="186"/>
        <v>0</v>
      </c>
      <c r="AZ204" s="36">
        <f t="shared" si="187"/>
        <v>0</v>
      </c>
      <c r="BA204" s="36">
        <f t="shared" si="188"/>
        <v>0</v>
      </c>
      <c r="BB204" s="36">
        <f t="shared" si="189"/>
        <v>0</v>
      </c>
      <c r="BC204" s="36">
        <f t="shared" si="190"/>
        <v>0</v>
      </c>
      <c r="BD204" s="36">
        <f t="shared" si="191"/>
        <v>0</v>
      </c>
      <c r="BE204" s="36">
        <f t="shared" si="192"/>
        <v>0</v>
      </c>
      <c r="BF204" s="36">
        <f t="shared" si="193"/>
        <v>0</v>
      </c>
      <c r="BG204" s="36">
        <f t="shared" si="194"/>
        <v>0</v>
      </c>
      <c r="BH204" s="36">
        <f t="shared" si="195"/>
        <v>0</v>
      </c>
      <c r="BI204" s="36">
        <f t="shared" si="196"/>
        <v>0</v>
      </c>
      <c r="BJ204" s="36">
        <f t="shared" si="197"/>
        <v>0</v>
      </c>
      <c r="BK204" s="36">
        <f t="shared" si="143"/>
        <v>0</v>
      </c>
      <c r="BL204" s="36">
        <f t="shared" si="144"/>
        <v>0</v>
      </c>
      <c r="BM204" s="36">
        <f t="shared" si="198"/>
        <v>0</v>
      </c>
      <c r="BN204" s="36">
        <f t="shared" si="199"/>
        <v>0</v>
      </c>
      <c r="BO204" s="36">
        <f t="shared" si="200"/>
        <v>0</v>
      </c>
    </row>
    <row r="205" spans="1:67" ht="18" customHeight="1" x14ac:dyDescent="0.3">
      <c r="A205" s="80" t="str" cm="1">
        <f t="array" ref="A205">IFERROR(INDEX(Schools!$E$2:$E$852,MATCH(0,IF($C$8=Schools!$C$2:$C$852,COUNTIF($A$136:A204,Schools!$E$2:$E$852),""),0)),"")</f>
        <v/>
      </c>
      <c r="B205" s="84" t="str" cm="1">
        <f t="array" ref="B205">IFERROR(INDEX(Schools!$B$2:$B$852,MATCH(1,(Schools!$E$2:$E$852=A205)*(Schools!$C$2:$C$852=$C$8),0)),"")</f>
        <v/>
      </c>
      <c r="C205" s="85"/>
      <c r="D205" s="85"/>
      <c r="E205" s="86"/>
      <c r="F205" s="80" t="str" cm="1">
        <f t="array" ref="F205">IFERROR(INDEX(Schools!$D$2:$D$852,MATCH(1,(Schools!$E$2:$E$852=A205)*(Schools!$C$2:$C$852=$C$8),0)),"")</f>
        <v/>
      </c>
      <c r="G205" s="87" t="s">
        <v>653</v>
      </c>
      <c r="H205" s="36">
        <f t="shared" si="201"/>
        <v>0</v>
      </c>
      <c r="I205" s="36">
        <f t="shared" si="145"/>
        <v>0</v>
      </c>
      <c r="J205" s="36">
        <f t="shared" si="146"/>
        <v>0</v>
      </c>
      <c r="K205" s="36">
        <f t="shared" si="147"/>
        <v>0</v>
      </c>
      <c r="L205" s="36">
        <f t="shared" si="148"/>
        <v>0</v>
      </c>
      <c r="M205" s="36">
        <f t="shared" si="149"/>
        <v>0</v>
      </c>
      <c r="N205" s="36">
        <f t="shared" si="150"/>
        <v>0</v>
      </c>
      <c r="O205" s="36">
        <f t="shared" si="151"/>
        <v>0</v>
      </c>
      <c r="P205" s="36">
        <f t="shared" si="152"/>
        <v>0</v>
      </c>
      <c r="Q205" s="36">
        <f t="shared" si="153"/>
        <v>0</v>
      </c>
      <c r="R205" s="36">
        <f t="shared" si="154"/>
        <v>0</v>
      </c>
      <c r="S205" s="36">
        <f t="shared" si="155"/>
        <v>0</v>
      </c>
      <c r="T205" s="36">
        <f t="shared" si="156"/>
        <v>0</v>
      </c>
      <c r="U205" s="36">
        <f t="shared" si="157"/>
        <v>0</v>
      </c>
      <c r="V205" s="36">
        <f t="shared" si="158"/>
        <v>0</v>
      </c>
      <c r="W205" s="36">
        <f t="shared" si="159"/>
        <v>0</v>
      </c>
      <c r="X205" s="36">
        <f t="shared" si="160"/>
        <v>0</v>
      </c>
      <c r="Y205" s="36">
        <f t="shared" si="161"/>
        <v>0</v>
      </c>
      <c r="Z205" s="36">
        <f t="shared" si="162"/>
        <v>0</v>
      </c>
      <c r="AA205" s="36">
        <f t="shared" si="163"/>
        <v>0</v>
      </c>
      <c r="AB205" s="36">
        <f t="shared" si="164"/>
        <v>0</v>
      </c>
      <c r="AC205" s="36">
        <f t="shared" si="165"/>
        <v>0</v>
      </c>
      <c r="AD205" s="36">
        <f t="shared" si="166"/>
        <v>0</v>
      </c>
      <c r="AE205" s="36">
        <f t="shared" si="167"/>
        <v>0</v>
      </c>
      <c r="AF205" s="36">
        <f t="shared" si="168"/>
        <v>0</v>
      </c>
      <c r="AG205" s="36">
        <f t="shared" si="169"/>
        <v>0</v>
      </c>
      <c r="AH205" s="36">
        <f t="shared" si="170"/>
        <v>0</v>
      </c>
      <c r="AI205" s="36">
        <f t="shared" si="171"/>
        <v>0</v>
      </c>
      <c r="AJ205" s="36">
        <f t="shared" si="172"/>
        <v>0</v>
      </c>
      <c r="AK205" s="36">
        <f t="shared" si="173"/>
        <v>0</v>
      </c>
      <c r="AL205" s="36">
        <f t="shared" si="174"/>
        <v>0</v>
      </c>
      <c r="AM205" s="36">
        <f t="shared" si="175"/>
        <v>0</v>
      </c>
      <c r="AN205" s="36">
        <f t="shared" si="176"/>
        <v>0</v>
      </c>
      <c r="AO205" s="36">
        <f t="shared" si="177"/>
        <v>0</v>
      </c>
      <c r="AP205" s="36">
        <f t="shared" si="178"/>
        <v>0</v>
      </c>
      <c r="AQ205" s="36">
        <f t="shared" si="179"/>
        <v>0</v>
      </c>
      <c r="AR205" s="36">
        <f t="shared" si="180"/>
        <v>0</v>
      </c>
      <c r="AS205" s="36">
        <f t="shared" si="181"/>
        <v>0</v>
      </c>
      <c r="AT205" s="36">
        <f t="shared" si="182"/>
        <v>0</v>
      </c>
      <c r="AU205" s="36">
        <f t="shared" si="183"/>
        <v>0</v>
      </c>
      <c r="AV205" s="36">
        <f t="shared" si="184"/>
        <v>0</v>
      </c>
      <c r="AW205" s="36">
        <f t="shared" si="142"/>
        <v>0</v>
      </c>
      <c r="AX205" s="36">
        <f t="shared" si="185"/>
        <v>0</v>
      </c>
      <c r="AY205" s="36">
        <f t="shared" si="186"/>
        <v>0</v>
      </c>
      <c r="AZ205" s="36">
        <f t="shared" si="187"/>
        <v>0</v>
      </c>
      <c r="BA205" s="36">
        <f t="shared" si="188"/>
        <v>0</v>
      </c>
      <c r="BB205" s="36">
        <f t="shared" si="189"/>
        <v>0</v>
      </c>
      <c r="BC205" s="36">
        <f t="shared" si="190"/>
        <v>0</v>
      </c>
      <c r="BD205" s="36">
        <f t="shared" si="191"/>
        <v>0</v>
      </c>
      <c r="BE205" s="36">
        <f t="shared" si="192"/>
        <v>0</v>
      </c>
      <c r="BF205" s="36">
        <f t="shared" si="193"/>
        <v>0</v>
      </c>
      <c r="BG205" s="36">
        <f t="shared" si="194"/>
        <v>0</v>
      </c>
      <c r="BH205" s="36">
        <f t="shared" si="195"/>
        <v>0</v>
      </c>
      <c r="BI205" s="36">
        <f t="shared" si="196"/>
        <v>0</v>
      </c>
      <c r="BJ205" s="36">
        <f t="shared" si="197"/>
        <v>0</v>
      </c>
      <c r="BK205" s="36">
        <f t="shared" si="143"/>
        <v>0</v>
      </c>
      <c r="BL205" s="36">
        <f t="shared" si="144"/>
        <v>0</v>
      </c>
      <c r="BM205" s="36">
        <f t="shared" si="198"/>
        <v>0</v>
      </c>
      <c r="BN205" s="36">
        <f t="shared" si="199"/>
        <v>0</v>
      </c>
      <c r="BO205" s="36">
        <f t="shared" si="200"/>
        <v>0</v>
      </c>
    </row>
    <row r="206" spans="1:67" ht="18" customHeight="1" x14ac:dyDescent="0.3">
      <c r="A206" s="80" t="str" cm="1">
        <f t="array" ref="A206">IFERROR(INDEX(Schools!$E$2:$E$852,MATCH(0,IF($C$8=Schools!$C$2:$C$852,COUNTIF($A$136:A205,Schools!$E$2:$E$852),""),0)),"")</f>
        <v/>
      </c>
      <c r="B206" s="84" t="str" cm="1">
        <f t="array" ref="B206">IFERROR(INDEX(Schools!$B$2:$B$852,MATCH(1,(Schools!$E$2:$E$852=A206)*(Schools!$C$2:$C$852=$C$8),0)),"")</f>
        <v/>
      </c>
      <c r="C206" s="85"/>
      <c r="D206" s="85"/>
      <c r="E206" s="86"/>
      <c r="F206" s="80" t="str" cm="1">
        <f t="array" ref="F206">IFERROR(INDEX(Schools!$D$2:$D$852,MATCH(1,(Schools!$E$2:$E$852=A206)*(Schools!$C$2:$C$852=$C$8),0)),"")</f>
        <v/>
      </c>
      <c r="G206" s="87" t="s">
        <v>653</v>
      </c>
      <c r="H206" s="36">
        <f t="shared" si="201"/>
        <v>0</v>
      </c>
      <c r="I206" s="36">
        <f t="shared" si="145"/>
        <v>0</v>
      </c>
      <c r="J206" s="36">
        <f t="shared" si="146"/>
        <v>0</v>
      </c>
      <c r="K206" s="36">
        <f t="shared" si="147"/>
        <v>0</v>
      </c>
      <c r="L206" s="36">
        <f t="shared" si="148"/>
        <v>0</v>
      </c>
      <c r="M206" s="36">
        <f t="shared" si="149"/>
        <v>0</v>
      </c>
      <c r="N206" s="36">
        <f t="shared" si="150"/>
        <v>0</v>
      </c>
      <c r="O206" s="36">
        <f t="shared" si="151"/>
        <v>0</v>
      </c>
      <c r="P206" s="36">
        <f t="shared" si="152"/>
        <v>0</v>
      </c>
      <c r="Q206" s="36">
        <f t="shared" si="153"/>
        <v>0</v>
      </c>
      <c r="R206" s="36">
        <f t="shared" si="154"/>
        <v>0</v>
      </c>
      <c r="S206" s="36">
        <f t="shared" si="155"/>
        <v>0</v>
      </c>
      <c r="T206" s="36">
        <f t="shared" si="156"/>
        <v>0</v>
      </c>
      <c r="U206" s="36">
        <f t="shared" si="157"/>
        <v>0</v>
      </c>
      <c r="V206" s="36">
        <f t="shared" si="158"/>
        <v>0</v>
      </c>
      <c r="W206" s="36">
        <f t="shared" si="159"/>
        <v>0</v>
      </c>
      <c r="X206" s="36">
        <f t="shared" si="160"/>
        <v>0</v>
      </c>
      <c r="Y206" s="36">
        <f t="shared" si="161"/>
        <v>0</v>
      </c>
      <c r="Z206" s="36">
        <f t="shared" si="162"/>
        <v>0</v>
      </c>
      <c r="AA206" s="36">
        <f t="shared" si="163"/>
        <v>0</v>
      </c>
      <c r="AB206" s="36">
        <f t="shared" si="164"/>
        <v>0</v>
      </c>
      <c r="AC206" s="36">
        <f t="shared" si="165"/>
        <v>0</v>
      </c>
      <c r="AD206" s="36">
        <f t="shared" si="166"/>
        <v>0</v>
      </c>
      <c r="AE206" s="36">
        <f t="shared" si="167"/>
        <v>0</v>
      </c>
      <c r="AF206" s="36">
        <f t="shared" si="168"/>
        <v>0</v>
      </c>
      <c r="AG206" s="36">
        <f t="shared" si="169"/>
        <v>0</v>
      </c>
      <c r="AH206" s="36">
        <f t="shared" si="170"/>
        <v>0</v>
      </c>
      <c r="AI206" s="36">
        <f t="shared" si="171"/>
        <v>0</v>
      </c>
      <c r="AJ206" s="36">
        <f t="shared" si="172"/>
        <v>0</v>
      </c>
      <c r="AK206" s="36">
        <f t="shared" si="173"/>
        <v>0</v>
      </c>
      <c r="AL206" s="36">
        <f t="shared" si="174"/>
        <v>0</v>
      </c>
      <c r="AM206" s="36">
        <f t="shared" si="175"/>
        <v>0</v>
      </c>
      <c r="AN206" s="36">
        <f t="shared" si="176"/>
        <v>0</v>
      </c>
      <c r="AO206" s="36">
        <f t="shared" si="177"/>
        <v>0</v>
      </c>
      <c r="AP206" s="36">
        <f t="shared" si="178"/>
        <v>0</v>
      </c>
      <c r="AQ206" s="36">
        <f t="shared" si="179"/>
        <v>0</v>
      </c>
      <c r="AR206" s="36">
        <f t="shared" si="180"/>
        <v>0</v>
      </c>
      <c r="AS206" s="36">
        <f t="shared" si="181"/>
        <v>0</v>
      </c>
      <c r="AT206" s="36">
        <f t="shared" si="182"/>
        <v>0</v>
      </c>
      <c r="AU206" s="36">
        <f t="shared" si="183"/>
        <v>0</v>
      </c>
      <c r="AV206" s="36">
        <f t="shared" si="184"/>
        <v>0</v>
      </c>
      <c r="AW206" s="36">
        <f t="shared" si="142"/>
        <v>0</v>
      </c>
      <c r="AX206" s="36">
        <f t="shared" si="185"/>
        <v>0</v>
      </c>
      <c r="AY206" s="36">
        <f t="shared" si="186"/>
        <v>0</v>
      </c>
      <c r="AZ206" s="36">
        <f t="shared" si="187"/>
        <v>0</v>
      </c>
      <c r="BA206" s="36">
        <f t="shared" si="188"/>
        <v>0</v>
      </c>
      <c r="BB206" s="36">
        <f t="shared" si="189"/>
        <v>0</v>
      </c>
      <c r="BC206" s="36">
        <f t="shared" si="190"/>
        <v>0</v>
      </c>
      <c r="BD206" s="36">
        <f t="shared" si="191"/>
        <v>0</v>
      </c>
      <c r="BE206" s="36">
        <f t="shared" si="192"/>
        <v>0</v>
      </c>
      <c r="BF206" s="36">
        <f t="shared" si="193"/>
        <v>0</v>
      </c>
      <c r="BG206" s="36">
        <f t="shared" si="194"/>
        <v>0</v>
      </c>
      <c r="BH206" s="36">
        <f t="shared" si="195"/>
        <v>0</v>
      </c>
      <c r="BI206" s="36">
        <f t="shared" si="196"/>
        <v>0</v>
      </c>
      <c r="BJ206" s="36">
        <f t="shared" si="197"/>
        <v>0</v>
      </c>
      <c r="BK206" s="36">
        <f t="shared" si="143"/>
        <v>0</v>
      </c>
      <c r="BL206" s="36">
        <f t="shared" si="144"/>
        <v>0</v>
      </c>
      <c r="BM206" s="36">
        <f t="shared" si="198"/>
        <v>0</v>
      </c>
      <c r="BN206" s="36">
        <f t="shared" si="199"/>
        <v>0</v>
      </c>
      <c r="BO206" s="36">
        <f t="shared" si="200"/>
        <v>0</v>
      </c>
    </row>
    <row r="207" spans="1:67" ht="18" customHeight="1" x14ac:dyDescent="0.3">
      <c r="A207" s="80" t="str" cm="1">
        <f t="array" ref="A207">IFERROR(INDEX(Schools!$E$2:$E$852,MATCH(0,IF($C$8=Schools!$C$2:$C$852,COUNTIF($A$136:A206,Schools!$E$2:$E$852),""),0)),"")</f>
        <v/>
      </c>
      <c r="B207" s="84" t="str" cm="1">
        <f t="array" ref="B207">IFERROR(INDEX(Schools!$B$2:$B$852,MATCH(1,(Schools!$E$2:$E$852=A207)*(Schools!$C$2:$C$852=$C$8),0)),"")</f>
        <v/>
      </c>
      <c r="C207" s="85"/>
      <c r="D207" s="85"/>
      <c r="E207" s="86"/>
      <c r="F207" s="80" t="str" cm="1">
        <f t="array" ref="F207">IFERROR(INDEX(Schools!$D$2:$D$852,MATCH(1,(Schools!$E$2:$E$852=A207)*(Schools!$C$2:$C$852=$C$8),0)),"")</f>
        <v/>
      </c>
      <c r="G207" s="87" t="s">
        <v>653</v>
      </c>
      <c r="H207" s="36">
        <f t="shared" si="201"/>
        <v>0</v>
      </c>
      <c r="I207" s="36">
        <f t="shared" si="145"/>
        <v>0</v>
      </c>
      <c r="J207" s="36">
        <f t="shared" si="146"/>
        <v>0</v>
      </c>
      <c r="K207" s="36">
        <f t="shared" si="147"/>
        <v>0</v>
      </c>
      <c r="L207" s="36">
        <f t="shared" si="148"/>
        <v>0</v>
      </c>
      <c r="M207" s="36">
        <f t="shared" si="149"/>
        <v>0</v>
      </c>
      <c r="N207" s="36">
        <f t="shared" si="150"/>
        <v>0</v>
      </c>
      <c r="O207" s="36">
        <f t="shared" si="151"/>
        <v>0</v>
      </c>
      <c r="P207" s="36">
        <f t="shared" si="152"/>
        <v>0</v>
      </c>
      <c r="Q207" s="36">
        <f t="shared" si="153"/>
        <v>0</v>
      </c>
      <c r="R207" s="36">
        <f t="shared" si="154"/>
        <v>0</v>
      </c>
      <c r="S207" s="36">
        <f t="shared" si="155"/>
        <v>0</v>
      </c>
      <c r="T207" s="36">
        <f t="shared" si="156"/>
        <v>0</v>
      </c>
      <c r="U207" s="36">
        <f t="shared" si="157"/>
        <v>0</v>
      </c>
      <c r="V207" s="36">
        <f t="shared" si="158"/>
        <v>0</v>
      </c>
      <c r="W207" s="36">
        <f t="shared" si="159"/>
        <v>0</v>
      </c>
      <c r="X207" s="36">
        <f t="shared" si="160"/>
        <v>0</v>
      </c>
      <c r="Y207" s="36">
        <f t="shared" si="161"/>
        <v>0</v>
      </c>
      <c r="Z207" s="36">
        <f t="shared" si="162"/>
        <v>0</v>
      </c>
      <c r="AA207" s="36">
        <f t="shared" si="163"/>
        <v>0</v>
      </c>
      <c r="AB207" s="36">
        <f t="shared" si="164"/>
        <v>0</v>
      </c>
      <c r="AC207" s="36">
        <f t="shared" si="165"/>
        <v>0</v>
      </c>
      <c r="AD207" s="36">
        <f t="shared" si="166"/>
        <v>0</v>
      </c>
      <c r="AE207" s="36">
        <f t="shared" si="167"/>
        <v>0</v>
      </c>
      <c r="AF207" s="36">
        <f t="shared" si="168"/>
        <v>0</v>
      </c>
      <c r="AG207" s="36">
        <f t="shared" si="169"/>
        <v>0</v>
      </c>
      <c r="AH207" s="36">
        <f t="shared" si="170"/>
        <v>0</v>
      </c>
      <c r="AI207" s="36">
        <f t="shared" si="171"/>
        <v>0</v>
      </c>
      <c r="AJ207" s="36">
        <f t="shared" si="172"/>
        <v>0</v>
      </c>
      <c r="AK207" s="36">
        <f t="shared" si="173"/>
        <v>0</v>
      </c>
      <c r="AL207" s="36">
        <f t="shared" si="174"/>
        <v>0</v>
      </c>
      <c r="AM207" s="36">
        <f t="shared" si="175"/>
        <v>0</v>
      </c>
      <c r="AN207" s="36">
        <f t="shared" si="176"/>
        <v>0</v>
      </c>
      <c r="AO207" s="36">
        <f t="shared" si="177"/>
        <v>0</v>
      </c>
      <c r="AP207" s="36">
        <f t="shared" si="178"/>
        <v>0</v>
      </c>
      <c r="AQ207" s="36">
        <f t="shared" si="179"/>
        <v>0</v>
      </c>
      <c r="AR207" s="36">
        <f t="shared" si="180"/>
        <v>0</v>
      </c>
      <c r="AS207" s="36">
        <f t="shared" si="181"/>
        <v>0</v>
      </c>
      <c r="AT207" s="36">
        <f t="shared" si="182"/>
        <v>0</v>
      </c>
      <c r="AU207" s="36">
        <f t="shared" si="183"/>
        <v>0</v>
      </c>
      <c r="AV207" s="36">
        <f t="shared" si="184"/>
        <v>0</v>
      </c>
      <c r="AW207" s="36">
        <f t="shared" si="142"/>
        <v>0</v>
      </c>
      <c r="AX207" s="36">
        <f t="shared" si="185"/>
        <v>0</v>
      </c>
      <c r="AY207" s="36">
        <f t="shared" si="186"/>
        <v>0</v>
      </c>
      <c r="AZ207" s="36">
        <f t="shared" si="187"/>
        <v>0</v>
      </c>
      <c r="BA207" s="36">
        <f t="shared" si="188"/>
        <v>0</v>
      </c>
      <c r="BB207" s="36">
        <f t="shared" si="189"/>
        <v>0</v>
      </c>
      <c r="BC207" s="36">
        <f t="shared" si="190"/>
        <v>0</v>
      </c>
      <c r="BD207" s="36">
        <f t="shared" si="191"/>
        <v>0</v>
      </c>
      <c r="BE207" s="36">
        <f t="shared" si="192"/>
        <v>0</v>
      </c>
      <c r="BF207" s="36">
        <f t="shared" si="193"/>
        <v>0</v>
      </c>
      <c r="BG207" s="36">
        <f t="shared" si="194"/>
        <v>0</v>
      </c>
      <c r="BH207" s="36">
        <f t="shared" si="195"/>
        <v>0</v>
      </c>
      <c r="BI207" s="36">
        <f t="shared" si="196"/>
        <v>0</v>
      </c>
      <c r="BJ207" s="36">
        <f t="shared" si="197"/>
        <v>0</v>
      </c>
      <c r="BK207" s="36">
        <f t="shared" si="143"/>
        <v>0</v>
      </c>
      <c r="BL207" s="36">
        <f t="shared" si="144"/>
        <v>0</v>
      </c>
      <c r="BM207" s="36">
        <f t="shared" si="198"/>
        <v>0</v>
      </c>
      <c r="BN207" s="36">
        <f t="shared" si="199"/>
        <v>0</v>
      </c>
      <c r="BO207" s="36">
        <f t="shared" si="200"/>
        <v>0</v>
      </c>
    </row>
    <row r="208" spans="1:67" ht="18" customHeight="1" x14ac:dyDescent="0.3">
      <c r="A208" s="80" t="str" cm="1">
        <f t="array" ref="A208">IFERROR(INDEX(Schools!$E$2:$E$852,MATCH(0,IF($C$8=Schools!$C$2:$C$852,COUNTIF($A$136:A207,Schools!$E$2:$E$852),""),0)),"")</f>
        <v/>
      </c>
      <c r="B208" s="84" t="str" cm="1">
        <f t="array" ref="B208">IFERROR(INDEX(Schools!$B$2:$B$852,MATCH(1,(Schools!$E$2:$E$852=A208)*(Schools!$C$2:$C$852=$C$8),0)),"")</f>
        <v/>
      </c>
      <c r="C208" s="85"/>
      <c r="D208" s="85"/>
      <c r="E208" s="86"/>
      <c r="F208" s="80" t="str" cm="1">
        <f t="array" ref="F208">IFERROR(INDEX(Schools!$D$2:$D$852,MATCH(1,(Schools!$E$2:$E$852=A208)*(Schools!$C$2:$C$852=$C$8),0)),"")</f>
        <v/>
      </c>
      <c r="G208" s="87" t="s">
        <v>653</v>
      </c>
      <c r="H208" s="36">
        <f t="shared" si="201"/>
        <v>0</v>
      </c>
      <c r="I208" s="36">
        <f t="shared" si="145"/>
        <v>0</v>
      </c>
      <c r="J208" s="36">
        <f t="shared" si="146"/>
        <v>0</v>
      </c>
      <c r="K208" s="36">
        <f t="shared" si="147"/>
        <v>0</v>
      </c>
      <c r="L208" s="36">
        <f t="shared" si="148"/>
        <v>0</v>
      </c>
      <c r="M208" s="36">
        <f t="shared" si="149"/>
        <v>0</v>
      </c>
      <c r="N208" s="36">
        <f t="shared" si="150"/>
        <v>0</v>
      </c>
      <c r="O208" s="36">
        <f t="shared" si="151"/>
        <v>0</v>
      </c>
      <c r="P208" s="36">
        <f t="shared" si="152"/>
        <v>0</v>
      </c>
      <c r="Q208" s="36">
        <f t="shared" si="153"/>
        <v>0</v>
      </c>
      <c r="R208" s="36">
        <f t="shared" si="154"/>
        <v>0</v>
      </c>
      <c r="S208" s="36">
        <f t="shared" si="155"/>
        <v>0</v>
      </c>
      <c r="T208" s="36">
        <f t="shared" si="156"/>
        <v>0</v>
      </c>
      <c r="U208" s="36">
        <f t="shared" si="157"/>
        <v>0</v>
      </c>
      <c r="V208" s="36">
        <f t="shared" si="158"/>
        <v>0</v>
      </c>
      <c r="W208" s="36">
        <f t="shared" si="159"/>
        <v>0</v>
      </c>
      <c r="X208" s="36">
        <f t="shared" si="160"/>
        <v>0</v>
      </c>
      <c r="Y208" s="36">
        <f t="shared" si="161"/>
        <v>0</v>
      </c>
      <c r="Z208" s="36">
        <f t="shared" si="162"/>
        <v>0</v>
      </c>
      <c r="AA208" s="36">
        <f t="shared" si="163"/>
        <v>0</v>
      </c>
      <c r="AB208" s="36">
        <f t="shared" si="164"/>
        <v>0</v>
      </c>
      <c r="AC208" s="36">
        <f t="shared" si="165"/>
        <v>0</v>
      </c>
      <c r="AD208" s="36">
        <f t="shared" si="166"/>
        <v>0</v>
      </c>
      <c r="AE208" s="36">
        <f t="shared" si="167"/>
        <v>0</v>
      </c>
      <c r="AF208" s="36">
        <f t="shared" si="168"/>
        <v>0</v>
      </c>
      <c r="AG208" s="36">
        <f t="shared" si="169"/>
        <v>0</v>
      </c>
      <c r="AH208" s="36">
        <f t="shared" si="170"/>
        <v>0</v>
      </c>
      <c r="AI208" s="36">
        <f t="shared" si="171"/>
        <v>0</v>
      </c>
      <c r="AJ208" s="36">
        <f t="shared" si="172"/>
        <v>0</v>
      </c>
      <c r="AK208" s="36">
        <f t="shared" si="173"/>
        <v>0</v>
      </c>
      <c r="AL208" s="36">
        <f t="shared" si="174"/>
        <v>0</v>
      </c>
      <c r="AM208" s="36">
        <f t="shared" si="175"/>
        <v>0</v>
      </c>
      <c r="AN208" s="36">
        <f t="shared" si="176"/>
        <v>0</v>
      </c>
      <c r="AO208" s="36">
        <f t="shared" si="177"/>
        <v>0</v>
      </c>
      <c r="AP208" s="36">
        <f t="shared" si="178"/>
        <v>0</v>
      </c>
      <c r="AQ208" s="36">
        <f t="shared" si="179"/>
        <v>0</v>
      </c>
      <c r="AR208" s="36">
        <f t="shared" si="180"/>
        <v>0</v>
      </c>
      <c r="AS208" s="36">
        <f t="shared" si="181"/>
        <v>0</v>
      </c>
      <c r="AT208" s="36">
        <f t="shared" si="182"/>
        <v>0</v>
      </c>
      <c r="AU208" s="36">
        <f t="shared" si="183"/>
        <v>0</v>
      </c>
      <c r="AV208" s="36">
        <f t="shared" si="184"/>
        <v>0</v>
      </c>
      <c r="AW208" s="36">
        <f t="shared" si="142"/>
        <v>0</v>
      </c>
      <c r="AX208" s="36">
        <f t="shared" si="185"/>
        <v>0</v>
      </c>
      <c r="AY208" s="36">
        <f t="shared" si="186"/>
        <v>0</v>
      </c>
      <c r="AZ208" s="36">
        <f t="shared" si="187"/>
        <v>0</v>
      </c>
      <c r="BA208" s="36">
        <f t="shared" si="188"/>
        <v>0</v>
      </c>
      <c r="BB208" s="36">
        <f t="shared" si="189"/>
        <v>0</v>
      </c>
      <c r="BC208" s="36">
        <f t="shared" si="190"/>
        <v>0</v>
      </c>
      <c r="BD208" s="36">
        <f t="shared" si="191"/>
        <v>0</v>
      </c>
      <c r="BE208" s="36">
        <f t="shared" si="192"/>
        <v>0</v>
      </c>
      <c r="BF208" s="36">
        <f t="shared" si="193"/>
        <v>0</v>
      </c>
      <c r="BG208" s="36">
        <f t="shared" si="194"/>
        <v>0</v>
      </c>
      <c r="BH208" s="36">
        <f t="shared" si="195"/>
        <v>0</v>
      </c>
      <c r="BI208" s="36">
        <f t="shared" si="196"/>
        <v>0</v>
      </c>
      <c r="BJ208" s="36">
        <f t="shared" si="197"/>
        <v>0</v>
      </c>
      <c r="BK208" s="36">
        <f t="shared" si="143"/>
        <v>0</v>
      </c>
      <c r="BL208" s="36">
        <f t="shared" si="144"/>
        <v>0</v>
      </c>
      <c r="BM208" s="36">
        <f t="shared" si="198"/>
        <v>0</v>
      </c>
      <c r="BN208" s="36">
        <f t="shared" si="199"/>
        <v>0</v>
      </c>
      <c r="BO208" s="36">
        <f t="shared" si="200"/>
        <v>0</v>
      </c>
    </row>
    <row r="209" spans="1:67" ht="18" customHeight="1" x14ac:dyDescent="0.3">
      <c r="A209" s="80" t="str" cm="1">
        <f t="array" ref="A209">IFERROR(INDEX(Schools!$E$2:$E$852,MATCH(0,IF($C$8=Schools!$C$2:$C$852,COUNTIF($A$136:A208,Schools!$E$2:$E$852),""),0)),"")</f>
        <v/>
      </c>
      <c r="B209" s="84" t="str" cm="1">
        <f t="array" ref="B209">IFERROR(INDEX(Schools!$B$2:$B$852,MATCH(1,(Schools!$E$2:$E$852=A209)*(Schools!$C$2:$C$852=$C$8),0)),"")</f>
        <v/>
      </c>
      <c r="C209" s="85"/>
      <c r="D209" s="85"/>
      <c r="E209" s="86"/>
      <c r="F209" s="80" t="str" cm="1">
        <f t="array" ref="F209">IFERROR(INDEX(Schools!$D$2:$D$852,MATCH(1,(Schools!$E$2:$E$852=A209)*(Schools!$C$2:$C$852=$C$8),0)),"")</f>
        <v/>
      </c>
      <c r="G209" s="87" t="s">
        <v>653</v>
      </c>
      <c r="H209" s="36">
        <f t="shared" si="201"/>
        <v>0</v>
      </c>
      <c r="I209" s="36">
        <f t="shared" si="145"/>
        <v>0</v>
      </c>
      <c r="J209" s="36">
        <f t="shared" si="146"/>
        <v>0</v>
      </c>
      <c r="K209" s="36">
        <f t="shared" si="147"/>
        <v>0</v>
      </c>
      <c r="L209" s="36">
        <f t="shared" si="148"/>
        <v>0</v>
      </c>
      <c r="M209" s="36">
        <f t="shared" si="149"/>
        <v>0</v>
      </c>
      <c r="N209" s="36">
        <f t="shared" si="150"/>
        <v>0</v>
      </c>
      <c r="O209" s="36">
        <f t="shared" si="151"/>
        <v>0</v>
      </c>
      <c r="P209" s="36">
        <f t="shared" si="152"/>
        <v>0</v>
      </c>
      <c r="Q209" s="36">
        <f t="shared" si="153"/>
        <v>0</v>
      </c>
      <c r="R209" s="36">
        <f t="shared" si="154"/>
        <v>0</v>
      </c>
      <c r="S209" s="36">
        <f t="shared" si="155"/>
        <v>0</v>
      </c>
      <c r="T209" s="36">
        <f t="shared" si="156"/>
        <v>0</v>
      </c>
      <c r="U209" s="36">
        <f t="shared" si="157"/>
        <v>0</v>
      </c>
      <c r="V209" s="36">
        <f t="shared" si="158"/>
        <v>0</v>
      </c>
      <c r="W209" s="36">
        <f t="shared" si="159"/>
        <v>0</v>
      </c>
      <c r="X209" s="36">
        <f t="shared" si="160"/>
        <v>0</v>
      </c>
      <c r="Y209" s="36">
        <f t="shared" si="161"/>
        <v>0</v>
      </c>
      <c r="Z209" s="36">
        <f t="shared" si="162"/>
        <v>0</v>
      </c>
      <c r="AA209" s="36">
        <f t="shared" si="163"/>
        <v>0</v>
      </c>
      <c r="AB209" s="36">
        <f t="shared" si="164"/>
        <v>0</v>
      </c>
      <c r="AC209" s="36">
        <f t="shared" si="165"/>
        <v>0</v>
      </c>
      <c r="AD209" s="36">
        <f t="shared" si="166"/>
        <v>0</v>
      </c>
      <c r="AE209" s="36">
        <f t="shared" si="167"/>
        <v>0</v>
      </c>
      <c r="AF209" s="36">
        <f t="shared" si="168"/>
        <v>0</v>
      </c>
      <c r="AG209" s="36">
        <f t="shared" si="169"/>
        <v>0</v>
      </c>
      <c r="AH209" s="36">
        <f t="shared" si="170"/>
        <v>0</v>
      </c>
      <c r="AI209" s="36">
        <f t="shared" si="171"/>
        <v>0</v>
      </c>
      <c r="AJ209" s="36">
        <f t="shared" si="172"/>
        <v>0</v>
      </c>
      <c r="AK209" s="36">
        <f t="shared" si="173"/>
        <v>0</v>
      </c>
      <c r="AL209" s="36">
        <f t="shared" si="174"/>
        <v>0</v>
      </c>
      <c r="AM209" s="36">
        <f t="shared" si="175"/>
        <v>0</v>
      </c>
      <c r="AN209" s="36">
        <f t="shared" si="176"/>
        <v>0</v>
      </c>
      <c r="AO209" s="36">
        <f t="shared" si="177"/>
        <v>0</v>
      </c>
      <c r="AP209" s="36">
        <f t="shared" si="178"/>
        <v>0</v>
      </c>
      <c r="AQ209" s="36">
        <f t="shared" si="179"/>
        <v>0</v>
      </c>
      <c r="AR209" s="36">
        <f t="shared" si="180"/>
        <v>0</v>
      </c>
      <c r="AS209" s="36">
        <f t="shared" si="181"/>
        <v>0</v>
      </c>
      <c r="AT209" s="36">
        <f t="shared" si="182"/>
        <v>0</v>
      </c>
      <c r="AU209" s="36">
        <f t="shared" si="183"/>
        <v>0</v>
      </c>
      <c r="AV209" s="36">
        <f t="shared" si="184"/>
        <v>0</v>
      </c>
      <c r="AW209" s="36">
        <f t="shared" si="142"/>
        <v>0</v>
      </c>
      <c r="AX209" s="36">
        <f t="shared" si="185"/>
        <v>0</v>
      </c>
      <c r="AY209" s="36">
        <f t="shared" si="186"/>
        <v>0</v>
      </c>
      <c r="AZ209" s="36">
        <f t="shared" si="187"/>
        <v>0</v>
      </c>
      <c r="BA209" s="36">
        <f t="shared" si="188"/>
        <v>0</v>
      </c>
      <c r="BB209" s="36">
        <f t="shared" si="189"/>
        <v>0</v>
      </c>
      <c r="BC209" s="36">
        <f t="shared" si="190"/>
        <v>0</v>
      </c>
      <c r="BD209" s="36">
        <f t="shared" si="191"/>
        <v>0</v>
      </c>
      <c r="BE209" s="36">
        <f t="shared" si="192"/>
        <v>0</v>
      </c>
      <c r="BF209" s="36">
        <f t="shared" si="193"/>
        <v>0</v>
      </c>
      <c r="BG209" s="36">
        <f t="shared" si="194"/>
        <v>0</v>
      </c>
      <c r="BH209" s="36">
        <f t="shared" si="195"/>
        <v>0</v>
      </c>
      <c r="BI209" s="36">
        <f t="shared" si="196"/>
        <v>0</v>
      </c>
      <c r="BJ209" s="36">
        <f t="shared" si="197"/>
        <v>0</v>
      </c>
      <c r="BK209" s="36">
        <f t="shared" si="143"/>
        <v>0</v>
      </c>
      <c r="BL209" s="36">
        <f t="shared" si="144"/>
        <v>0</v>
      </c>
      <c r="BM209" s="36">
        <f t="shared" si="198"/>
        <v>0</v>
      </c>
      <c r="BN209" s="36">
        <f t="shared" si="199"/>
        <v>0</v>
      </c>
      <c r="BO209" s="36">
        <f t="shared" si="200"/>
        <v>0</v>
      </c>
    </row>
    <row r="210" spans="1:67" ht="18" customHeight="1" x14ac:dyDescent="0.3">
      <c r="A210" s="80" t="str" cm="1">
        <f t="array" ref="A210">IFERROR(INDEX(Schools!$E$2:$E$852,MATCH(0,IF($C$8=Schools!$C$2:$C$852,COUNTIF($A$136:A209,Schools!$E$2:$E$852),""),0)),"")</f>
        <v/>
      </c>
      <c r="B210" s="84" t="str" cm="1">
        <f t="array" ref="B210">IFERROR(INDEX(Schools!$B$2:$B$852,MATCH(1,(Schools!$E$2:$E$852=A210)*(Schools!$C$2:$C$852=$C$8),0)),"")</f>
        <v/>
      </c>
      <c r="C210" s="85"/>
      <c r="D210" s="85"/>
      <c r="E210" s="86"/>
      <c r="F210" s="80" t="str" cm="1">
        <f t="array" ref="F210">IFERROR(INDEX(Schools!$D$2:$D$852,MATCH(1,(Schools!$E$2:$E$852=A210)*(Schools!$C$2:$C$852=$C$8),0)),"")</f>
        <v/>
      </c>
      <c r="G210" s="87" t="s">
        <v>653</v>
      </c>
      <c r="H210" s="36">
        <f t="shared" si="201"/>
        <v>0</v>
      </c>
      <c r="I210" s="36">
        <f t="shared" si="145"/>
        <v>0</v>
      </c>
      <c r="J210" s="36">
        <f t="shared" si="146"/>
        <v>0</v>
      </c>
      <c r="K210" s="36">
        <f t="shared" si="147"/>
        <v>0</v>
      </c>
      <c r="L210" s="36">
        <f t="shared" si="148"/>
        <v>0</v>
      </c>
      <c r="M210" s="36">
        <f t="shared" si="149"/>
        <v>0</v>
      </c>
      <c r="N210" s="36">
        <f t="shared" si="150"/>
        <v>0</v>
      </c>
      <c r="O210" s="36">
        <f t="shared" si="151"/>
        <v>0</v>
      </c>
      <c r="P210" s="36">
        <f t="shared" si="152"/>
        <v>0</v>
      </c>
      <c r="Q210" s="36">
        <f t="shared" si="153"/>
        <v>0</v>
      </c>
      <c r="R210" s="36">
        <f t="shared" si="154"/>
        <v>0</v>
      </c>
      <c r="S210" s="36">
        <f t="shared" si="155"/>
        <v>0</v>
      </c>
      <c r="T210" s="36">
        <f t="shared" si="156"/>
        <v>0</v>
      </c>
      <c r="U210" s="36">
        <f t="shared" si="157"/>
        <v>0</v>
      </c>
      <c r="V210" s="36">
        <f t="shared" si="158"/>
        <v>0</v>
      </c>
      <c r="W210" s="36">
        <f t="shared" si="159"/>
        <v>0</v>
      </c>
      <c r="X210" s="36">
        <f t="shared" si="160"/>
        <v>0</v>
      </c>
      <c r="Y210" s="36">
        <f t="shared" si="161"/>
        <v>0</v>
      </c>
      <c r="Z210" s="36">
        <f t="shared" si="162"/>
        <v>0</v>
      </c>
      <c r="AA210" s="36">
        <f t="shared" si="163"/>
        <v>0</v>
      </c>
      <c r="AB210" s="36">
        <f t="shared" si="164"/>
        <v>0</v>
      </c>
      <c r="AC210" s="36">
        <f t="shared" si="165"/>
        <v>0</v>
      </c>
      <c r="AD210" s="36">
        <f t="shared" si="166"/>
        <v>0</v>
      </c>
      <c r="AE210" s="36">
        <f t="shared" si="167"/>
        <v>0</v>
      </c>
      <c r="AF210" s="36">
        <f t="shared" si="168"/>
        <v>0</v>
      </c>
      <c r="AG210" s="36">
        <f t="shared" si="169"/>
        <v>0</v>
      </c>
      <c r="AH210" s="36">
        <f t="shared" si="170"/>
        <v>0</v>
      </c>
      <c r="AI210" s="36">
        <f t="shared" si="171"/>
        <v>0</v>
      </c>
      <c r="AJ210" s="36">
        <f t="shared" si="172"/>
        <v>0</v>
      </c>
      <c r="AK210" s="36">
        <f t="shared" si="173"/>
        <v>0</v>
      </c>
      <c r="AL210" s="36">
        <f t="shared" si="174"/>
        <v>0</v>
      </c>
      <c r="AM210" s="36">
        <f t="shared" si="175"/>
        <v>0</v>
      </c>
      <c r="AN210" s="36">
        <f t="shared" si="176"/>
        <v>0</v>
      </c>
      <c r="AO210" s="36">
        <f t="shared" si="177"/>
        <v>0</v>
      </c>
      <c r="AP210" s="36">
        <f t="shared" si="178"/>
        <v>0</v>
      </c>
      <c r="AQ210" s="36">
        <f t="shared" si="179"/>
        <v>0</v>
      </c>
      <c r="AR210" s="36">
        <f t="shared" si="180"/>
        <v>0</v>
      </c>
      <c r="AS210" s="36">
        <f t="shared" si="181"/>
        <v>0</v>
      </c>
      <c r="AT210" s="36">
        <f t="shared" si="182"/>
        <v>0</v>
      </c>
      <c r="AU210" s="36">
        <f t="shared" si="183"/>
        <v>0</v>
      </c>
      <c r="AV210" s="36">
        <f t="shared" si="184"/>
        <v>0</v>
      </c>
      <c r="AW210" s="36">
        <f t="shared" si="142"/>
        <v>0</v>
      </c>
      <c r="AX210" s="36">
        <f t="shared" si="185"/>
        <v>0</v>
      </c>
      <c r="AY210" s="36">
        <f t="shared" si="186"/>
        <v>0</v>
      </c>
      <c r="AZ210" s="36">
        <f t="shared" si="187"/>
        <v>0</v>
      </c>
      <c r="BA210" s="36">
        <f t="shared" si="188"/>
        <v>0</v>
      </c>
      <c r="BB210" s="36">
        <f t="shared" si="189"/>
        <v>0</v>
      </c>
      <c r="BC210" s="36">
        <f t="shared" si="190"/>
        <v>0</v>
      </c>
      <c r="BD210" s="36">
        <f t="shared" si="191"/>
        <v>0</v>
      </c>
      <c r="BE210" s="36">
        <f t="shared" si="192"/>
        <v>0</v>
      </c>
      <c r="BF210" s="36">
        <f t="shared" si="193"/>
        <v>0</v>
      </c>
      <c r="BG210" s="36">
        <f t="shared" si="194"/>
        <v>0</v>
      </c>
      <c r="BH210" s="36">
        <f t="shared" si="195"/>
        <v>0</v>
      </c>
      <c r="BI210" s="36">
        <f t="shared" si="196"/>
        <v>0</v>
      </c>
      <c r="BJ210" s="36">
        <f t="shared" si="197"/>
        <v>0</v>
      </c>
      <c r="BK210" s="36">
        <f t="shared" si="143"/>
        <v>0</v>
      </c>
      <c r="BL210" s="36">
        <f t="shared" si="144"/>
        <v>0</v>
      </c>
      <c r="BM210" s="36">
        <f t="shared" si="198"/>
        <v>0</v>
      </c>
      <c r="BN210" s="36">
        <f t="shared" si="199"/>
        <v>0</v>
      </c>
      <c r="BO210" s="36">
        <f t="shared" si="200"/>
        <v>0</v>
      </c>
    </row>
    <row r="211" spans="1:67" ht="18" customHeight="1" x14ac:dyDescent="0.3">
      <c r="A211" s="80" t="str" cm="1">
        <f t="array" ref="A211">IFERROR(INDEX(Schools!$E$2:$E$852,MATCH(0,IF($C$8=Schools!$C$2:$C$852,COUNTIF($A$136:A210,Schools!$E$2:$E$852),""),0)),"")</f>
        <v/>
      </c>
      <c r="B211" s="84" t="str" cm="1">
        <f t="array" ref="B211">IFERROR(INDEX(Schools!$B$2:$B$852,MATCH(1,(Schools!$E$2:$E$852=A211)*(Schools!$C$2:$C$852=$C$8),0)),"")</f>
        <v/>
      </c>
      <c r="C211" s="85"/>
      <c r="D211" s="85"/>
      <c r="E211" s="86"/>
      <c r="F211" s="80" t="str" cm="1">
        <f t="array" ref="F211">IFERROR(INDEX(Schools!$D$2:$D$852,MATCH(1,(Schools!$E$2:$E$852=A211)*(Schools!$C$2:$C$852=$C$8),0)),"")</f>
        <v/>
      </c>
      <c r="G211" s="87" t="s">
        <v>653</v>
      </c>
      <c r="H211" s="36">
        <f t="shared" si="201"/>
        <v>0</v>
      </c>
      <c r="I211" s="36">
        <f t="shared" si="145"/>
        <v>0</v>
      </c>
      <c r="J211" s="36">
        <f t="shared" si="146"/>
        <v>0</v>
      </c>
      <c r="K211" s="36">
        <f t="shared" si="147"/>
        <v>0</v>
      </c>
      <c r="L211" s="36">
        <f t="shared" si="148"/>
        <v>0</v>
      </c>
      <c r="M211" s="36">
        <f t="shared" si="149"/>
        <v>0</v>
      </c>
      <c r="N211" s="36">
        <f t="shared" si="150"/>
        <v>0</v>
      </c>
      <c r="O211" s="36">
        <f t="shared" si="151"/>
        <v>0</v>
      </c>
      <c r="P211" s="36">
        <f t="shared" si="152"/>
        <v>0</v>
      </c>
      <c r="Q211" s="36">
        <f t="shared" si="153"/>
        <v>0</v>
      </c>
      <c r="R211" s="36">
        <f t="shared" si="154"/>
        <v>0</v>
      </c>
      <c r="S211" s="36">
        <f t="shared" si="155"/>
        <v>0</v>
      </c>
      <c r="T211" s="36">
        <f t="shared" si="156"/>
        <v>0</v>
      </c>
      <c r="U211" s="36">
        <f t="shared" si="157"/>
        <v>0</v>
      </c>
      <c r="V211" s="36">
        <f t="shared" si="158"/>
        <v>0</v>
      </c>
      <c r="W211" s="36">
        <f t="shared" si="159"/>
        <v>0</v>
      </c>
      <c r="X211" s="36">
        <f t="shared" si="160"/>
        <v>0</v>
      </c>
      <c r="Y211" s="36">
        <f t="shared" si="161"/>
        <v>0</v>
      </c>
      <c r="Z211" s="36">
        <f t="shared" si="162"/>
        <v>0</v>
      </c>
      <c r="AA211" s="36">
        <f t="shared" si="163"/>
        <v>0</v>
      </c>
      <c r="AB211" s="36">
        <f t="shared" si="164"/>
        <v>0</v>
      </c>
      <c r="AC211" s="36">
        <f t="shared" si="165"/>
        <v>0</v>
      </c>
      <c r="AD211" s="36">
        <f t="shared" si="166"/>
        <v>0</v>
      </c>
      <c r="AE211" s="36">
        <f t="shared" si="167"/>
        <v>0</v>
      </c>
      <c r="AF211" s="36">
        <f t="shared" si="168"/>
        <v>0</v>
      </c>
      <c r="AG211" s="36">
        <f t="shared" si="169"/>
        <v>0</v>
      </c>
      <c r="AH211" s="36">
        <f t="shared" si="170"/>
        <v>0</v>
      </c>
      <c r="AI211" s="36">
        <f t="shared" si="171"/>
        <v>0</v>
      </c>
      <c r="AJ211" s="36">
        <f t="shared" si="172"/>
        <v>0</v>
      </c>
      <c r="AK211" s="36">
        <f t="shared" si="173"/>
        <v>0</v>
      </c>
      <c r="AL211" s="36">
        <f t="shared" si="174"/>
        <v>0</v>
      </c>
      <c r="AM211" s="36">
        <f t="shared" si="175"/>
        <v>0</v>
      </c>
      <c r="AN211" s="36">
        <f t="shared" si="176"/>
        <v>0</v>
      </c>
      <c r="AO211" s="36">
        <f t="shared" si="177"/>
        <v>0</v>
      </c>
      <c r="AP211" s="36">
        <f t="shared" si="178"/>
        <v>0</v>
      </c>
      <c r="AQ211" s="36">
        <f t="shared" si="179"/>
        <v>0</v>
      </c>
      <c r="AR211" s="36">
        <f t="shared" si="180"/>
        <v>0</v>
      </c>
      <c r="AS211" s="36">
        <f t="shared" si="181"/>
        <v>0</v>
      </c>
      <c r="AT211" s="36">
        <f t="shared" si="182"/>
        <v>0</v>
      </c>
      <c r="AU211" s="36">
        <f t="shared" si="183"/>
        <v>0</v>
      </c>
      <c r="AV211" s="36">
        <f t="shared" si="184"/>
        <v>0</v>
      </c>
      <c r="AW211" s="36">
        <f t="shared" si="142"/>
        <v>0</v>
      </c>
      <c r="AX211" s="36">
        <f t="shared" si="185"/>
        <v>0</v>
      </c>
      <c r="AY211" s="36">
        <f t="shared" si="186"/>
        <v>0</v>
      </c>
      <c r="AZ211" s="36">
        <f t="shared" si="187"/>
        <v>0</v>
      </c>
      <c r="BA211" s="36">
        <f t="shared" si="188"/>
        <v>0</v>
      </c>
      <c r="BB211" s="36">
        <f t="shared" si="189"/>
        <v>0</v>
      </c>
      <c r="BC211" s="36">
        <f t="shared" si="190"/>
        <v>0</v>
      </c>
      <c r="BD211" s="36">
        <f t="shared" si="191"/>
        <v>0</v>
      </c>
      <c r="BE211" s="36">
        <f t="shared" si="192"/>
        <v>0</v>
      </c>
      <c r="BF211" s="36">
        <f t="shared" si="193"/>
        <v>0</v>
      </c>
      <c r="BG211" s="36">
        <f t="shared" si="194"/>
        <v>0</v>
      </c>
      <c r="BH211" s="36">
        <f t="shared" si="195"/>
        <v>0</v>
      </c>
      <c r="BI211" s="36">
        <f t="shared" si="196"/>
        <v>0</v>
      </c>
      <c r="BJ211" s="36">
        <f t="shared" si="197"/>
        <v>0</v>
      </c>
      <c r="BK211" s="36">
        <f t="shared" si="143"/>
        <v>0</v>
      </c>
      <c r="BL211" s="36">
        <f t="shared" si="144"/>
        <v>0</v>
      </c>
      <c r="BM211" s="36">
        <f t="shared" si="198"/>
        <v>0</v>
      </c>
      <c r="BN211" s="36">
        <f t="shared" si="199"/>
        <v>0</v>
      </c>
      <c r="BO211" s="36">
        <f t="shared" si="200"/>
        <v>0</v>
      </c>
    </row>
    <row r="212" spans="1:67" ht="18" customHeight="1" x14ac:dyDescent="0.3">
      <c r="A212" s="80" t="str" cm="1">
        <f t="array" ref="A212">IFERROR(INDEX(Schools!$E$2:$E$852,MATCH(0,IF($C$8=Schools!$C$2:$C$852,COUNTIF($A$136:A211,Schools!$E$2:$E$852),""),0)),"")</f>
        <v/>
      </c>
      <c r="B212" s="84" t="str" cm="1">
        <f t="array" ref="B212">IFERROR(INDEX(Schools!$B$2:$B$852,MATCH(1,(Schools!$E$2:$E$852=A212)*(Schools!$C$2:$C$852=$C$8),0)),"")</f>
        <v/>
      </c>
      <c r="C212" s="85"/>
      <c r="D212" s="85"/>
      <c r="E212" s="86"/>
      <c r="F212" s="80" t="str" cm="1">
        <f t="array" ref="F212">IFERROR(INDEX(Schools!$D$2:$D$852,MATCH(1,(Schools!$E$2:$E$852=A212)*(Schools!$C$2:$C$852=$C$8),0)),"")</f>
        <v/>
      </c>
      <c r="G212" s="87" t="s">
        <v>653</v>
      </c>
      <c r="H212" s="36">
        <f t="shared" si="201"/>
        <v>0</v>
      </c>
      <c r="I212" s="36">
        <f t="shared" si="145"/>
        <v>0</v>
      </c>
      <c r="J212" s="36">
        <f t="shared" si="146"/>
        <v>0</v>
      </c>
      <c r="K212" s="36">
        <f t="shared" si="147"/>
        <v>0</v>
      </c>
      <c r="L212" s="36">
        <f t="shared" si="148"/>
        <v>0</v>
      </c>
      <c r="M212" s="36">
        <f t="shared" si="149"/>
        <v>0</v>
      </c>
      <c r="N212" s="36">
        <f t="shared" si="150"/>
        <v>0</v>
      </c>
      <c r="O212" s="36">
        <f t="shared" si="151"/>
        <v>0</v>
      </c>
      <c r="P212" s="36">
        <f t="shared" si="152"/>
        <v>0</v>
      </c>
      <c r="Q212" s="36">
        <f t="shared" si="153"/>
        <v>0</v>
      </c>
      <c r="R212" s="36">
        <f t="shared" si="154"/>
        <v>0</v>
      </c>
      <c r="S212" s="36">
        <f t="shared" si="155"/>
        <v>0</v>
      </c>
      <c r="T212" s="36">
        <f t="shared" si="156"/>
        <v>0</v>
      </c>
      <c r="U212" s="36">
        <f t="shared" si="157"/>
        <v>0</v>
      </c>
      <c r="V212" s="36">
        <f t="shared" si="158"/>
        <v>0</v>
      </c>
      <c r="W212" s="36">
        <f t="shared" si="159"/>
        <v>0</v>
      </c>
      <c r="X212" s="36">
        <f t="shared" si="160"/>
        <v>0</v>
      </c>
      <c r="Y212" s="36">
        <f t="shared" si="161"/>
        <v>0</v>
      </c>
      <c r="Z212" s="36">
        <f t="shared" si="162"/>
        <v>0</v>
      </c>
      <c r="AA212" s="36">
        <f t="shared" si="163"/>
        <v>0</v>
      </c>
      <c r="AB212" s="36">
        <f t="shared" si="164"/>
        <v>0</v>
      </c>
      <c r="AC212" s="36">
        <f t="shared" si="165"/>
        <v>0</v>
      </c>
      <c r="AD212" s="36">
        <f t="shared" si="166"/>
        <v>0</v>
      </c>
      <c r="AE212" s="36">
        <f t="shared" si="167"/>
        <v>0</v>
      </c>
      <c r="AF212" s="36">
        <f t="shared" si="168"/>
        <v>0</v>
      </c>
      <c r="AG212" s="36">
        <f t="shared" si="169"/>
        <v>0</v>
      </c>
      <c r="AH212" s="36">
        <f t="shared" si="170"/>
        <v>0</v>
      </c>
      <c r="AI212" s="36">
        <f t="shared" si="171"/>
        <v>0</v>
      </c>
      <c r="AJ212" s="36">
        <f t="shared" si="172"/>
        <v>0</v>
      </c>
      <c r="AK212" s="36">
        <f t="shared" si="173"/>
        <v>0</v>
      </c>
      <c r="AL212" s="36">
        <f t="shared" si="174"/>
        <v>0</v>
      </c>
      <c r="AM212" s="36">
        <f t="shared" si="175"/>
        <v>0</v>
      </c>
      <c r="AN212" s="36">
        <f t="shared" si="176"/>
        <v>0</v>
      </c>
      <c r="AO212" s="36">
        <f t="shared" si="177"/>
        <v>0</v>
      </c>
      <c r="AP212" s="36">
        <f t="shared" si="178"/>
        <v>0</v>
      </c>
      <c r="AQ212" s="36">
        <f t="shared" si="179"/>
        <v>0</v>
      </c>
      <c r="AR212" s="36">
        <f t="shared" si="180"/>
        <v>0</v>
      </c>
      <c r="AS212" s="36">
        <f t="shared" si="181"/>
        <v>0</v>
      </c>
      <c r="AT212" s="36">
        <f t="shared" si="182"/>
        <v>0</v>
      </c>
      <c r="AU212" s="36">
        <f t="shared" si="183"/>
        <v>0</v>
      </c>
      <c r="AV212" s="36">
        <f t="shared" si="184"/>
        <v>0</v>
      </c>
      <c r="AW212" s="36">
        <f t="shared" si="142"/>
        <v>0</v>
      </c>
      <c r="AX212" s="36">
        <f t="shared" si="185"/>
        <v>0</v>
      </c>
      <c r="AY212" s="36">
        <f t="shared" si="186"/>
        <v>0</v>
      </c>
      <c r="AZ212" s="36">
        <f t="shared" si="187"/>
        <v>0</v>
      </c>
      <c r="BA212" s="36">
        <f t="shared" si="188"/>
        <v>0</v>
      </c>
      <c r="BB212" s="36">
        <f t="shared" si="189"/>
        <v>0</v>
      </c>
      <c r="BC212" s="36">
        <f t="shared" si="190"/>
        <v>0</v>
      </c>
      <c r="BD212" s="36">
        <f t="shared" si="191"/>
        <v>0</v>
      </c>
      <c r="BE212" s="36">
        <f t="shared" si="192"/>
        <v>0</v>
      </c>
      <c r="BF212" s="36">
        <f t="shared" si="193"/>
        <v>0</v>
      </c>
      <c r="BG212" s="36">
        <f t="shared" si="194"/>
        <v>0</v>
      </c>
      <c r="BH212" s="36">
        <f t="shared" si="195"/>
        <v>0</v>
      </c>
      <c r="BI212" s="36">
        <f t="shared" si="196"/>
        <v>0</v>
      </c>
      <c r="BJ212" s="36">
        <f t="shared" si="197"/>
        <v>0</v>
      </c>
      <c r="BK212" s="36">
        <f t="shared" si="143"/>
        <v>0</v>
      </c>
      <c r="BL212" s="36">
        <f t="shared" si="144"/>
        <v>0</v>
      </c>
      <c r="BM212" s="36">
        <f t="shared" si="198"/>
        <v>0</v>
      </c>
      <c r="BN212" s="36">
        <f t="shared" si="199"/>
        <v>0</v>
      </c>
      <c r="BO212" s="36">
        <f t="shared" si="200"/>
        <v>0</v>
      </c>
    </row>
    <row r="213" spans="1:67" ht="18" customHeight="1" x14ac:dyDescent="0.3">
      <c r="A213" s="80" t="str" cm="1">
        <f t="array" ref="A213">IFERROR(INDEX(Schools!$E$2:$E$852,MATCH(0,IF($C$8=Schools!$C$2:$C$852,COUNTIF($A$136:A212,Schools!$E$2:$E$852),""),0)),"")</f>
        <v/>
      </c>
      <c r="B213" s="84" t="str" cm="1">
        <f t="array" ref="B213">IFERROR(INDEX(Schools!$B$2:$B$852,MATCH(1,(Schools!$E$2:$E$852=A213)*(Schools!$C$2:$C$852=$C$8),0)),"")</f>
        <v/>
      </c>
      <c r="C213" s="85"/>
      <c r="D213" s="85"/>
      <c r="E213" s="86"/>
      <c r="F213" s="80" t="str" cm="1">
        <f t="array" ref="F213">IFERROR(INDEX(Schools!$D$2:$D$852,MATCH(1,(Schools!$E$2:$E$852=A213)*(Schools!$C$2:$C$852=$C$8),0)),"")</f>
        <v/>
      </c>
      <c r="G213" s="87" t="s">
        <v>653</v>
      </c>
      <c r="H213" s="36">
        <f t="shared" si="201"/>
        <v>0</v>
      </c>
      <c r="I213" s="36">
        <f t="shared" si="145"/>
        <v>0</v>
      </c>
      <c r="J213" s="36">
        <f t="shared" si="146"/>
        <v>0</v>
      </c>
      <c r="K213" s="36">
        <f t="shared" si="147"/>
        <v>0</v>
      </c>
      <c r="L213" s="36">
        <f t="shared" si="148"/>
        <v>0</v>
      </c>
      <c r="M213" s="36">
        <f t="shared" si="149"/>
        <v>0</v>
      </c>
      <c r="N213" s="36">
        <f t="shared" si="150"/>
        <v>0</v>
      </c>
      <c r="O213" s="36">
        <f t="shared" si="151"/>
        <v>0</v>
      </c>
      <c r="P213" s="36">
        <f t="shared" si="152"/>
        <v>0</v>
      </c>
      <c r="Q213" s="36">
        <f t="shared" si="153"/>
        <v>0</v>
      </c>
      <c r="R213" s="36">
        <f t="shared" si="154"/>
        <v>0</v>
      </c>
      <c r="S213" s="36">
        <f t="shared" si="155"/>
        <v>0</v>
      </c>
      <c r="T213" s="36">
        <f t="shared" si="156"/>
        <v>0</v>
      </c>
      <c r="U213" s="36">
        <f t="shared" si="157"/>
        <v>0</v>
      </c>
      <c r="V213" s="36">
        <f t="shared" si="158"/>
        <v>0</v>
      </c>
      <c r="W213" s="36">
        <f t="shared" si="159"/>
        <v>0</v>
      </c>
      <c r="X213" s="36">
        <f t="shared" si="160"/>
        <v>0</v>
      </c>
      <c r="Y213" s="36">
        <f t="shared" si="161"/>
        <v>0</v>
      </c>
      <c r="Z213" s="36">
        <f t="shared" si="162"/>
        <v>0</v>
      </c>
      <c r="AA213" s="36">
        <f t="shared" si="163"/>
        <v>0</v>
      </c>
      <c r="AB213" s="36">
        <f t="shared" si="164"/>
        <v>0</v>
      </c>
      <c r="AC213" s="36">
        <f t="shared" si="165"/>
        <v>0</v>
      </c>
      <c r="AD213" s="36">
        <f t="shared" si="166"/>
        <v>0</v>
      </c>
      <c r="AE213" s="36">
        <f t="shared" si="167"/>
        <v>0</v>
      </c>
      <c r="AF213" s="36">
        <f t="shared" si="168"/>
        <v>0</v>
      </c>
      <c r="AG213" s="36">
        <f t="shared" si="169"/>
        <v>0</v>
      </c>
      <c r="AH213" s="36">
        <f t="shared" si="170"/>
        <v>0</v>
      </c>
      <c r="AI213" s="36">
        <f t="shared" si="171"/>
        <v>0</v>
      </c>
      <c r="AJ213" s="36">
        <f t="shared" si="172"/>
        <v>0</v>
      </c>
      <c r="AK213" s="36">
        <f t="shared" si="173"/>
        <v>0</v>
      </c>
      <c r="AL213" s="36">
        <f t="shared" si="174"/>
        <v>0</v>
      </c>
      <c r="AM213" s="36">
        <f t="shared" si="175"/>
        <v>0</v>
      </c>
      <c r="AN213" s="36">
        <f t="shared" si="176"/>
        <v>0</v>
      </c>
      <c r="AO213" s="36">
        <f t="shared" si="177"/>
        <v>0</v>
      </c>
      <c r="AP213" s="36">
        <f t="shared" si="178"/>
        <v>0</v>
      </c>
      <c r="AQ213" s="36">
        <f t="shared" si="179"/>
        <v>0</v>
      </c>
      <c r="AR213" s="36">
        <f t="shared" si="180"/>
        <v>0</v>
      </c>
      <c r="AS213" s="36">
        <f t="shared" si="181"/>
        <v>0</v>
      </c>
      <c r="AT213" s="36">
        <f t="shared" si="182"/>
        <v>0</v>
      </c>
      <c r="AU213" s="36">
        <f t="shared" si="183"/>
        <v>0</v>
      </c>
      <c r="AV213" s="36">
        <f t="shared" si="184"/>
        <v>0</v>
      </c>
      <c r="AW213" s="36">
        <f t="shared" si="142"/>
        <v>0</v>
      </c>
      <c r="AX213" s="36">
        <f t="shared" si="185"/>
        <v>0</v>
      </c>
      <c r="AY213" s="36">
        <f t="shared" si="186"/>
        <v>0</v>
      </c>
      <c r="AZ213" s="36">
        <f t="shared" si="187"/>
        <v>0</v>
      </c>
      <c r="BA213" s="36">
        <f t="shared" si="188"/>
        <v>0</v>
      </c>
      <c r="BB213" s="36">
        <f t="shared" si="189"/>
        <v>0</v>
      </c>
      <c r="BC213" s="36">
        <f t="shared" si="190"/>
        <v>0</v>
      </c>
      <c r="BD213" s="36">
        <f t="shared" si="191"/>
        <v>0</v>
      </c>
      <c r="BE213" s="36">
        <f t="shared" si="192"/>
        <v>0</v>
      </c>
      <c r="BF213" s="36">
        <f t="shared" si="193"/>
        <v>0</v>
      </c>
      <c r="BG213" s="36">
        <f t="shared" si="194"/>
        <v>0</v>
      </c>
      <c r="BH213" s="36">
        <f t="shared" si="195"/>
        <v>0</v>
      </c>
      <c r="BI213" s="36">
        <f t="shared" si="196"/>
        <v>0</v>
      </c>
      <c r="BJ213" s="36">
        <f t="shared" si="197"/>
        <v>0</v>
      </c>
      <c r="BK213" s="36">
        <f t="shared" si="143"/>
        <v>0</v>
      </c>
      <c r="BL213" s="36">
        <f t="shared" si="144"/>
        <v>0</v>
      </c>
      <c r="BM213" s="36">
        <f t="shared" si="198"/>
        <v>0</v>
      </c>
      <c r="BN213" s="36">
        <f t="shared" si="199"/>
        <v>0</v>
      </c>
      <c r="BO213" s="36">
        <f t="shared" si="200"/>
        <v>0</v>
      </c>
    </row>
    <row r="214" spans="1:67" ht="18" customHeight="1" x14ac:dyDescent="0.3">
      <c r="A214" s="80" t="str" cm="1">
        <f t="array" ref="A214">IFERROR(INDEX(Schools!$E$2:$E$852,MATCH(0,IF($C$8=Schools!$C$2:$C$852,COUNTIF($A$136:A213,Schools!$E$2:$E$852),""),0)),"")</f>
        <v/>
      </c>
      <c r="B214" s="84" t="str" cm="1">
        <f t="array" ref="B214">IFERROR(INDEX(Schools!$B$2:$B$852,MATCH(1,(Schools!$E$2:$E$852=A214)*(Schools!$C$2:$C$852=$C$8),0)),"")</f>
        <v/>
      </c>
      <c r="C214" s="85"/>
      <c r="D214" s="85"/>
      <c r="E214" s="86"/>
      <c r="F214" s="80" t="str" cm="1">
        <f t="array" ref="F214">IFERROR(INDEX(Schools!$D$2:$D$852,MATCH(1,(Schools!$E$2:$E$852=A214)*(Schools!$C$2:$C$852=$C$8),0)),"")</f>
        <v/>
      </c>
      <c r="G214" s="87" t="s">
        <v>653</v>
      </c>
      <c r="H214" s="36">
        <f t="shared" si="201"/>
        <v>0</v>
      </c>
      <c r="I214" s="36">
        <f t="shared" si="145"/>
        <v>0</v>
      </c>
      <c r="J214" s="36">
        <f t="shared" si="146"/>
        <v>0</v>
      </c>
      <c r="K214" s="36">
        <f t="shared" si="147"/>
        <v>0</v>
      </c>
      <c r="L214" s="36">
        <f t="shared" si="148"/>
        <v>0</v>
      </c>
      <c r="M214" s="36">
        <f t="shared" si="149"/>
        <v>0</v>
      </c>
      <c r="N214" s="36">
        <f t="shared" si="150"/>
        <v>0</v>
      </c>
      <c r="O214" s="36">
        <f t="shared" si="151"/>
        <v>0</v>
      </c>
      <c r="P214" s="36">
        <f t="shared" si="152"/>
        <v>0</v>
      </c>
      <c r="Q214" s="36">
        <f t="shared" si="153"/>
        <v>0</v>
      </c>
      <c r="R214" s="36">
        <f t="shared" si="154"/>
        <v>0</v>
      </c>
      <c r="S214" s="36">
        <f t="shared" si="155"/>
        <v>0</v>
      </c>
      <c r="T214" s="36">
        <f t="shared" si="156"/>
        <v>0</v>
      </c>
      <c r="U214" s="36">
        <f t="shared" si="157"/>
        <v>0</v>
      </c>
      <c r="V214" s="36">
        <f t="shared" si="158"/>
        <v>0</v>
      </c>
      <c r="W214" s="36">
        <f t="shared" si="159"/>
        <v>0</v>
      </c>
      <c r="X214" s="36">
        <f t="shared" si="160"/>
        <v>0</v>
      </c>
      <c r="Y214" s="36">
        <f t="shared" si="161"/>
        <v>0</v>
      </c>
      <c r="Z214" s="36">
        <f t="shared" si="162"/>
        <v>0</v>
      </c>
      <c r="AA214" s="36">
        <f t="shared" si="163"/>
        <v>0</v>
      </c>
      <c r="AB214" s="36">
        <f t="shared" si="164"/>
        <v>0</v>
      </c>
      <c r="AC214" s="36">
        <f t="shared" si="165"/>
        <v>0</v>
      </c>
      <c r="AD214" s="36">
        <f t="shared" si="166"/>
        <v>0</v>
      </c>
      <c r="AE214" s="36">
        <f t="shared" si="167"/>
        <v>0</v>
      </c>
      <c r="AF214" s="36">
        <f t="shared" si="168"/>
        <v>0</v>
      </c>
      <c r="AG214" s="36">
        <f t="shared" si="169"/>
        <v>0</v>
      </c>
      <c r="AH214" s="36">
        <f t="shared" si="170"/>
        <v>0</v>
      </c>
      <c r="AI214" s="36">
        <f t="shared" si="171"/>
        <v>0</v>
      </c>
      <c r="AJ214" s="36">
        <f t="shared" si="172"/>
        <v>0</v>
      </c>
      <c r="AK214" s="36">
        <f t="shared" si="173"/>
        <v>0</v>
      </c>
      <c r="AL214" s="36">
        <f t="shared" si="174"/>
        <v>0</v>
      </c>
      <c r="AM214" s="36">
        <f t="shared" si="175"/>
        <v>0</v>
      </c>
      <c r="AN214" s="36">
        <f t="shared" si="176"/>
        <v>0</v>
      </c>
      <c r="AO214" s="36">
        <f t="shared" si="177"/>
        <v>0</v>
      </c>
      <c r="AP214" s="36">
        <f t="shared" si="178"/>
        <v>0</v>
      </c>
      <c r="AQ214" s="36">
        <f t="shared" si="179"/>
        <v>0</v>
      </c>
      <c r="AR214" s="36">
        <f t="shared" si="180"/>
        <v>0</v>
      </c>
      <c r="AS214" s="36">
        <f t="shared" si="181"/>
        <v>0</v>
      </c>
      <c r="AT214" s="36">
        <f t="shared" si="182"/>
        <v>0</v>
      </c>
      <c r="AU214" s="36">
        <f t="shared" si="183"/>
        <v>0</v>
      </c>
      <c r="AV214" s="36">
        <f t="shared" si="184"/>
        <v>0</v>
      </c>
      <c r="AW214" s="36">
        <f t="shared" si="142"/>
        <v>0</v>
      </c>
      <c r="AX214" s="36">
        <f t="shared" si="185"/>
        <v>0</v>
      </c>
      <c r="AY214" s="36">
        <f t="shared" si="186"/>
        <v>0</v>
      </c>
      <c r="AZ214" s="36">
        <f t="shared" si="187"/>
        <v>0</v>
      </c>
      <c r="BA214" s="36">
        <f t="shared" si="188"/>
        <v>0</v>
      </c>
      <c r="BB214" s="36">
        <f t="shared" si="189"/>
        <v>0</v>
      </c>
      <c r="BC214" s="36">
        <f t="shared" si="190"/>
        <v>0</v>
      </c>
      <c r="BD214" s="36">
        <f t="shared" si="191"/>
        <v>0</v>
      </c>
      <c r="BE214" s="36">
        <f t="shared" si="192"/>
        <v>0</v>
      </c>
      <c r="BF214" s="36">
        <f t="shared" si="193"/>
        <v>0</v>
      </c>
      <c r="BG214" s="36">
        <f t="shared" si="194"/>
        <v>0</v>
      </c>
      <c r="BH214" s="36">
        <f t="shared" si="195"/>
        <v>0</v>
      </c>
      <c r="BI214" s="36">
        <f t="shared" si="196"/>
        <v>0</v>
      </c>
      <c r="BJ214" s="36">
        <f t="shared" si="197"/>
        <v>0</v>
      </c>
      <c r="BK214" s="36">
        <f t="shared" si="143"/>
        <v>0</v>
      </c>
      <c r="BL214" s="36">
        <f t="shared" si="144"/>
        <v>0</v>
      </c>
      <c r="BM214" s="36">
        <f t="shared" si="198"/>
        <v>0</v>
      </c>
      <c r="BN214" s="36">
        <f t="shared" si="199"/>
        <v>0</v>
      </c>
      <c r="BO214" s="36">
        <f t="shared" si="200"/>
        <v>0</v>
      </c>
    </row>
    <row r="215" spans="1:67" ht="18" customHeight="1" x14ac:dyDescent="0.3">
      <c r="A215" s="80" t="str" cm="1">
        <f t="array" ref="A215">IFERROR(INDEX(Schools!$E$2:$E$852,MATCH(0,IF($C$8=Schools!$C$2:$C$852,COUNTIF($A$136:A214,Schools!$E$2:$E$852),""),0)),"")</f>
        <v/>
      </c>
      <c r="B215" s="84" t="str" cm="1">
        <f t="array" ref="B215">IFERROR(INDEX(Schools!$B$2:$B$852,MATCH(1,(Schools!$E$2:$E$852=A215)*(Schools!$C$2:$C$852=$C$8),0)),"")</f>
        <v/>
      </c>
      <c r="C215" s="85"/>
      <c r="D215" s="85"/>
      <c r="E215" s="86"/>
      <c r="F215" s="80" t="str" cm="1">
        <f t="array" ref="F215">IFERROR(INDEX(Schools!$D$2:$D$852,MATCH(1,(Schools!$E$2:$E$852=A215)*(Schools!$C$2:$C$852=$C$8),0)),"")</f>
        <v/>
      </c>
      <c r="G215" s="87" t="s">
        <v>653</v>
      </c>
      <c r="H215" s="36">
        <f t="shared" si="201"/>
        <v>0</v>
      </c>
      <c r="I215" s="36">
        <f t="shared" si="145"/>
        <v>0</v>
      </c>
      <c r="J215" s="36">
        <f t="shared" si="146"/>
        <v>0</v>
      </c>
      <c r="K215" s="36">
        <f t="shared" si="147"/>
        <v>0</v>
      </c>
      <c r="L215" s="36">
        <f t="shared" si="148"/>
        <v>0</v>
      </c>
      <c r="M215" s="36">
        <f t="shared" si="149"/>
        <v>0</v>
      </c>
      <c r="N215" s="36">
        <f t="shared" si="150"/>
        <v>0</v>
      </c>
      <c r="O215" s="36">
        <f t="shared" si="151"/>
        <v>0</v>
      </c>
      <c r="P215" s="36">
        <f t="shared" si="152"/>
        <v>0</v>
      </c>
      <c r="Q215" s="36">
        <f t="shared" si="153"/>
        <v>0</v>
      </c>
      <c r="R215" s="36">
        <f t="shared" si="154"/>
        <v>0</v>
      </c>
      <c r="S215" s="36">
        <f t="shared" si="155"/>
        <v>0</v>
      </c>
      <c r="T215" s="36">
        <f t="shared" si="156"/>
        <v>0</v>
      </c>
      <c r="U215" s="36">
        <f t="shared" si="157"/>
        <v>0</v>
      </c>
      <c r="V215" s="36">
        <f t="shared" si="158"/>
        <v>0</v>
      </c>
      <c r="W215" s="36">
        <f t="shared" si="159"/>
        <v>0</v>
      </c>
      <c r="X215" s="36">
        <f t="shared" si="160"/>
        <v>0</v>
      </c>
      <c r="Y215" s="36">
        <f t="shared" si="161"/>
        <v>0</v>
      </c>
      <c r="Z215" s="36">
        <f t="shared" si="162"/>
        <v>0</v>
      </c>
      <c r="AA215" s="36">
        <f t="shared" si="163"/>
        <v>0</v>
      </c>
      <c r="AB215" s="36">
        <f t="shared" si="164"/>
        <v>0</v>
      </c>
      <c r="AC215" s="36">
        <f t="shared" si="165"/>
        <v>0</v>
      </c>
      <c r="AD215" s="36">
        <f t="shared" si="166"/>
        <v>0</v>
      </c>
      <c r="AE215" s="36">
        <f t="shared" si="167"/>
        <v>0</v>
      </c>
      <c r="AF215" s="36">
        <f t="shared" si="168"/>
        <v>0</v>
      </c>
      <c r="AG215" s="36">
        <f t="shared" si="169"/>
        <v>0</v>
      </c>
      <c r="AH215" s="36">
        <f t="shared" si="170"/>
        <v>0</v>
      </c>
      <c r="AI215" s="36">
        <f t="shared" si="171"/>
        <v>0</v>
      </c>
      <c r="AJ215" s="36">
        <f t="shared" si="172"/>
        <v>0</v>
      </c>
      <c r="AK215" s="36">
        <f t="shared" si="173"/>
        <v>0</v>
      </c>
      <c r="AL215" s="36">
        <f t="shared" si="174"/>
        <v>0</v>
      </c>
      <c r="AM215" s="36">
        <f t="shared" si="175"/>
        <v>0</v>
      </c>
      <c r="AN215" s="36">
        <f t="shared" si="176"/>
        <v>0</v>
      </c>
      <c r="AO215" s="36">
        <f t="shared" si="177"/>
        <v>0</v>
      </c>
      <c r="AP215" s="36">
        <f t="shared" si="178"/>
        <v>0</v>
      </c>
      <c r="AQ215" s="36">
        <f t="shared" si="179"/>
        <v>0</v>
      </c>
      <c r="AR215" s="36">
        <f t="shared" si="180"/>
        <v>0</v>
      </c>
      <c r="AS215" s="36">
        <f t="shared" si="181"/>
        <v>0</v>
      </c>
      <c r="AT215" s="36">
        <f t="shared" si="182"/>
        <v>0</v>
      </c>
      <c r="AU215" s="36">
        <f t="shared" si="183"/>
        <v>0</v>
      </c>
      <c r="AV215" s="36">
        <f t="shared" si="184"/>
        <v>0</v>
      </c>
      <c r="AW215" s="36">
        <f t="shared" si="142"/>
        <v>0</v>
      </c>
      <c r="AX215" s="36">
        <f t="shared" si="185"/>
        <v>0</v>
      </c>
      <c r="AY215" s="36">
        <f t="shared" si="186"/>
        <v>0</v>
      </c>
      <c r="AZ215" s="36">
        <f t="shared" si="187"/>
        <v>0</v>
      </c>
      <c r="BA215" s="36">
        <f t="shared" si="188"/>
        <v>0</v>
      </c>
      <c r="BB215" s="36">
        <f t="shared" si="189"/>
        <v>0</v>
      </c>
      <c r="BC215" s="36">
        <f t="shared" si="190"/>
        <v>0</v>
      </c>
      <c r="BD215" s="36">
        <f t="shared" si="191"/>
        <v>0</v>
      </c>
      <c r="BE215" s="36">
        <f t="shared" si="192"/>
        <v>0</v>
      </c>
      <c r="BF215" s="36">
        <f t="shared" si="193"/>
        <v>0</v>
      </c>
      <c r="BG215" s="36">
        <f t="shared" si="194"/>
        <v>0</v>
      </c>
      <c r="BH215" s="36">
        <f t="shared" si="195"/>
        <v>0</v>
      </c>
      <c r="BI215" s="36">
        <f t="shared" si="196"/>
        <v>0</v>
      </c>
      <c r="BJ215" s="36">
        <f t="shared" si="197"/>
        <v>0</v>
      </c>
      <c r="BK215" s="36">
        <f t="shared" si="143"/>
        <v>0</v>
      </c>
      <c r="BL215" s="36">
        <f t="shared" si="144"/>
        <v>0</v>
      </c>
      <c r="BM215" s="36">
        <f t="shared" si="198"/>
        <v>0</v>
      </c>
      <c r="BN215" s="36">
        <f t="shared" si="199"/>
        <v>0</v>
      </c>
      <c r="BO215" s="36">
        <f t="shared" si="200"/>
        <v>0</v>
      </c>
    </row>
    <row r="216" spans="1:67" ht="18" customHeight="1" x14ac:dyDescent="0.3">
      <c r="A216" s="80" t="str" cm="1">
        <f t="array" ref="A216">IFERROR(INDEX(Schools!$E$2:$E$852,MATCH(0,IF($C$8=Schools!$C$2:$C$852,COUNTIF($A$136:A215,Schools!$E$2:$E$852),""),0)),"")</f>
        <v/>
      </c>
      <c r="B216" s="84" t="str" cm="1">
        <f t="array" ref="B216">IFERROR(INDEX(Schools!$B$2:$B$852,MATCH(1,(Schools!$E$2:$E$852=A216)*(Schools!$C$2:$C$852=$C$8),0)),"")</f>
        <v/>
      </c>
      <c r="C216" s="85"/>
      <c r="D216" s="85"/>
      <c r="E216" s="86"/>
      <c r="F216" s="80" t="str" cm="1">
        <f t="array" ref="F216">IFERROR(INDEX(Schools!$D$2:$D$852,MATCH(1,(Schools!$E$2:$E$852=A216)*(Schools!$C$2:$C$852=$C$8),0)),"")</f>
        <v/>
      </c>
      <c r="G216" s="87" t="s">
        <v>653</v>
      </c>
      <c r="H216" s="36">
        <f t="shared" si="201"/>
        <v>0</v>
      </c>
      <c r="I216" s="36">
        <f t="shared" si="145"/>
        <v>0</v>
      </c>
      <c r="J216" s="36">
        <f t="shared" si="146"/>
        <v>0</v>
      </c>
      <c r="K216" s="36">
        <f t="shared" si="147"/>
        <v>0</v>
      </c>
      <c r="L216" s="36">
        <f t="shared" si="148"/>
        <v>0</v>
      </c>
      <c r="M216" s="36">
        <f t="shared" si="149"/>
        <v>0</v>
      </c>
      <c r="N216" s="36">
        <f t="shared" si="150"/>
        <v>0</v>
      </c>
      <c r="O216" s="36">
        <f t="shared" si="151"/>
        <v>0</v>
      </c>
      <c r="P216" s="36">
        <f t="shared" si="152"/>
        <v>0</v>
      </c>
      <c r="Q216" s="36">
        <f t="shared" si="153"/>
        <v>0</v>
      </c>
      <c r="R216" s="36">
        <f t="shared" si="154"/>
        <v>0</v>
      </c>
      <c r="S216" s="36">
        <f t="shared" si="155"/>
        <v>0</v>
      </c>
      <c r="T216" s="36">
        <f t="shared" si="156"/>
        <v>0</v>
      </c>
      <c r="U216" s="36">
        <f t="shared" si="157"/>
        <v>0</v>
      </c>
      <c r="V216" s="36">
        <f t="shared" si="158"/>
        <v>0</v>
      </c>
      <c r="W216" s="36">
        <f t="shared" si="159"/>
        <v>0</v>
      </c>
      <c r="X216" s="36">
        <f t="shared" si="160"/>
        <v>0</v>
      </c>
      <c r="Y216" s="36">
        <f t="shared" si="161"/>
        <v>0</v>
      </c>
      <c r="Z216" s="36">
        <f t="shared" si="162"/>
        <v>0</v>
      </c>
      <c r="AA216" s="36">
        <f t="shared" si="163"/>
        <v>0</v>
      </c>
      <c r="AB216" s="36">
        <f t="shared" si="164"/>
        <v>0</v>
      </c>
      <c r="AC216" s="36">
        <f t="shared" si="165"/>
        <v>0</v>
      </c>
      <c r="AD216" s="36">
        <f t="shared" si="166"/>
        <v>0</v>
      </c>
      <c r="AE216" s="36">
        <f t="shared" si="167"/>
        <v>0</v>
      </c>
      <c r="AF216" s="36">
        <f t="shared" si="168"/>
        <v>0</v>
      </c>
      <c r="AG216" s="36">
        <f t="shared" si="169"/>
        <v>0</v>
      </c>
      <c r="AH216" s="36">
        <f t="shared" si="170"/>
        <v>0</v>
      </c>
      <c r="AI216" s="36">
        <f t="shared" si="171"/>
        <v>0</v>
      </c>
      <c r="AJ216" s="36">
        <f t="shared" si="172"/>
        <v>0</v>
      </c>
      <c r="AK216" s="36">
        <f t="shared" si="173"/>
        <v>0</v>
      </c>
      <c r="AL216" s="36">
        <f t="shared" si="174"/>
        <v>0</v>
      </c>
      <c r="AM216" s="36">
        <f t="shared" si="175"/>
        <v>0</v>
      </c>
      <c r="AN216" s="36">
        <f t="shared" si="176"/>
        <v>0</v>
      </c>
      <c r="AO216" s="36">
        <f t="shared" si="177"/>
        <v>0</v>
      </c>
      <c r="AP216" s="36">
        <f t="shared" si="178"/>
        <v>0</v>
      </c>
      <c r="AQ216" s="36">
        <f t="shared" si="179"/>
        <v>0</v>
      </c>
      <c r="AR216" s="36">
        <f t="shared" si="180"/>
        <v>0</v>
      </c>
      <c r="AS216" s="36">
        <f t="shared" si="181"/>
        <v>0</v>
      </c>
      <c r="AT216" s="36">
        <f t="shared" si="182"/>
        <v>0</v>
      </c>
      <c r="AU216" s="36">
        <f t="shared" si="183"/>
        <v>0</v>
      </c>
      <c r="AV216" s="36">
        <f t="shared" si="184"/>
        <v>0</v>
      </c>
      <c r="AW216" s="36">
        <f t="shared" si="142"/>
        <v>0</v>
      </c>
      <c r="AX216" s="36">
        <f t="shared" si="185"/>
        <v>0</v>
      </c>
      <c r="AY216" s="36">
        <f t="shared" si="186"/>
        <v>0</v>
      </c>
      <c r="AZ216" s="36">
        <f t="shared" si="187"/>
        <v>0</v>
      </c>
      <c r="BA216" s="36">
        <f t="shared" si="188"/>
        <v>0</v>
      </c>
      <c r="BB216" s="36">
        <f t="shared" si="189"/>
        <v>0</v>
      </c>
      <c r="BC216" s="36">
        <f t="shared" si="190"/>
        <v>0</v>
      </c>
      <c r="BD216" s="36">
        <f t="shared" si="191"/>
        <v>0</v>
      </c>
      <c r="BE216" s="36">
        <f t="shared" si="192"/>
        <v>0</v>
      </c>
      <c r="BF216" s="36">
        <f t="shared" si="193"/>
        <v>0</v>
      </c>
      <c r="BG216" s="36">
        <f t="shared" si="194"/>
        <v>0</v>
      </c>
      <c r="BH216" s="36">
        <f t="shared" si="195"/>
        <v>0</v>
      </c>
      <c r="BI216" s="36">
        <f t="shared" si="196"/>
        <v>0</v>
      </c>
      <c r="BJ216" s="36">
        <f t="shared" si="197"/>
        <v>0</v>
      </c>
      <c r="BK216" s="36">
        <f t="shared" si="143"/>
        <v>0</v>
      </c>
      <c r="BL216" s="36">
        <f t="shared" si="144"/>
        <v>0</v>
      </c>
      <c r="BM216" s="36">
        <f t="shared" si="198"/>
        <v>0</v>
      </c>
      <c r="BN216" s="36">
        <f t="shared" si="199"/>
        <v>0</v>
      </c>
      <c r="BO216" s="36">
        <f t="shared" si="200"/>
        <v>0</v>
      </c>
    </row>
    <row r="217" spans="1:67" ht="18" customHeight="1" x14ac:dyDescent="0.3">
      <c r="A217" s="80" t="str" cm="1">
        <f t="array" ref="A217">IFERROR(INDEX(Schools!$E$2:$E$852,MATCH(0,IF($C$8=Schools!$C$2:$C$852,COUNTIF($A$136:A216,Schools!$E$2:$E$852),""),0)),"")</f>
        <v/>
      </c>
      <c r="B217" s="84" t="str" cm="1">
        <f t="array" ref="B217">IFERROR(INDEX(Schools!$B$2:$B$852,MATCH(1,(Schools!$E$2:$E$852=A217)*(Schools!$C$2:$C$852=$C$8),0)),"")</f>
        <v/>
      </c>
      <c r="C217" s="85"/>
      <c r="D217" s="85"/>
      <c r="E217" s="86"/>
      <c r="F217" s="80" t="str" cm="1">
        <f t="array" ref="F217">IFERROR(INDEX(Schools!$D$2:$D$852,MATCH(1,(Schools!$E$2:$E$852=A217)*(Schools!$C$2:$C$852=$C$8),0)),"")</f>
        <v/>
      </c>
      <c r="G217" s="87" t="s">
        <v>653</v>
      </c>
      <c r="H217" s="36">
        <f t="shared" si="201"/>
        <v>0</v>
      </c>
      <c r="I217" s="36">
        <f t="shared" si="145"/>
        <v>0</v>
      </c>
      <c r="J217" s="36">
        <f t="shared" si="146"/>
        <v>0</v>
      </c>
      <c r="K217" s="36">
        <f t="shared" si="147"/>
        <v>0</v>
      </c>
      <c r="L217" s="36">
        <f t="shared" si="148"/>
        <v>0</v>
      </c>
      <c r="M217" s="36">
        <f t="shared" si="149"/>
        <v>0</v>
      </c>
      <c r="N217" s="36">
        <f t="shared" si="150"/>
        <v>0</v>
      </c>
      <c r="O217" s="36">
        <f t="shared" si="151"/>
        <v>0</v>
      </c>
      <c r="P217" s="36">
        <f t="shared" si="152"/>
        <v>0</v>
      </c>
      <c r="Q217" s="36">
        <f t="shared" si="153"/>
        <v>0</v>
      </c>
      <c r="R217" s="36">
        <f t="shared" si="154"/>
        <v>0</v>
      </c>
      <c r="S217" s="36">
        <f t="shared" si="155"/>
        <v>0</v>
      </c>
      <c r="T217" s="36">
        <f t="shared" si="156"/>
        <v>0</v>
      </c>
      <c r="U217" s="36">
        <f t="shared" si="157"/>
        <v>0</v>
      </c>
      <c r="V217" s="36">
        <f t="shared" si="158"/>
        <v>0</v>
      </c>
      <c r="W217" s="36">
        <f t="shared" si="159"/>
        <v>0</v>
      </c>
      <c r="X217" s="36">
        <f t="shared" si="160"/>
        <v>0</v>
      </c>
      <c r="Y217" s="36">
        <f t="shared" si="161"/>
        <v>0</v>
      </c>
      <c r="Z217" s="36">
        <f t="shared" si="162"/>
        <v>0</v>
      </c>
      <c r="AA217" s="36">
        <f t="shared" si="163"/>
        <v>0</v>
      </c>
      <c r="AB217" s="36">
        <f t="shared" si="164"/>
        <v>0</v>
      </c>
      <c r="AC217" s="36">
        <f t="shared" si="165"/>
        <v>0</v>
      </c>
      <c r="AD217" s="36">
        <f t="shared" si="166"/>
        <v>0</v>
      </c>
      <c r="AE217" s="36">
        <f t="shared" si="167"/>
        <v>0</v>
      </c>
      <c r="AF217" s="36">
        <f t="shared" si="168"/>
        <v>0</v>
      </c>
      <c r="AG217" s="36">
        <f t="shared" si="169"/>
        <v>0</v>
      </c>
      <c r="AH217" s="36">
        <f t="shared" si="170"/>
        <v>0</v>
      </c>
      <c r="AI217" s="36">
        <f t="shared" si="171"/>
        <v>0</v>
      </c>
      <c r="AJ217" s="36">
        <f t="shared" si="172"/>
        <v>0</v>
      </c>
      <c r="AK217" s="36">
        <f t="shared" si="173"/>
        <v>0</v>
      </c>
      <c r="AL217" s="36">
        <f t="shared" si="174"/>
        <v>0</v>
      </c>
      <c r="AM217" s="36">
        <f t="shared" si="175"/>
        <v>0</v>
      </c>
      <c r="AN217" s="36">
        <f t="shared" si="176"/>
        <v>0</v>
      </c>
      <c r="AO217" s="36">
        <f t="shared" si="177"/>
        <v>0</v>
      </c>
      <c r="AP217" s="36">
        <f t="shared" si="178"/>
        <v>0</v>
      </c>
      <c r="AQ217" s="36">
        <f t="shared" si="179"/>
        <v>0</v>
      </c>
      <c r="AR217" s="36">
        <f t="shared" si="180"/>
        <v>0</v>
      </c>
      <c r="AS217" s="36">
        <f t="shared" si="181"/>
        <v>0</v>
      </c>
      <c r="AT217" s="36">
        <f t="shared" si="182"/>
        <v>0</v>
      </c>
      <c r="AU217" s="36">
        <f t="shared" si="183"/>
        <v>0</v>
      </c>
      <c r="AV217" s="36">
        <f t="shared" si="184"/>
        <v>0</v>
      </c>
      <c r="AW217" s="36">
        <f t="shared" si="142"/>
        <v>0</v>
      </c>
      <c r="AX217" s="36">
        <f t="shared" si="185"/>
        <v>0</v>
      </c>
      <c r="AY217" s="36">
        <f t="shared" si="186"/>
        <v>0</v>
      </c>
      <c r="AZ217" s="36">
        <f t="shared" si="187"/>
        <v>0</v>
      </c>
      <c r="BA217" s="36">
        <f t="shared" si="188"/>
        <v>0</v>
      </c>
      <c r="BB217" s="36">
        <f t="shared" si="189"/>
        <v>0</v>
      </c>
      <c r="BC217" s="36">
        <f t="shared" si="190"/>
        <v>0</v>
      </c>
      <c r="BD217" s="36">
        <f t="shared" si="191"/>
        <v>0</v>
      </c>
      <c r="BE217" s="36">
        <f t="shared" si="192"/>
        <v>0</v>
      </c>
      <c r="BF217" s="36">
        <f t="shared" si="193"/>
        <v>0</v>
      </c>
      <c r="BG217" s="36">
        <f t="shared" si="194"/>
        <v>0</v>
      </c>
      <c r="BH217" s="36">
        <f t="shared" si="195"/>
        <v>0</v>
      </c>
      <c r="BI217" s="36">
        <f t="shared" si="196"/>
        <v>0</v>
      </c>
      <c r="BJ217" s="36">
        <f t="shared" si="197"/>
        <v>0</v>
      </c>
      <c r="BK217" s="36">
        <f t="shared" si="143"/>
        <v>0</v>
      </c>
      <c r="BL217" s="36">
        <f t="shared" si="144"/>
        <v>0</v>
      </c>
      <c r="BM217" s="36">
        <f t="shared" si="198"/>
        <v>0</v>
      </c>
      <c r="BN217" s="36">
        <f t="shared" si="199"/>
        <v>0</v>
      </c>
      <c r="BO217" s="36">
        <f t="shared" si="200"/>
        <v>0</v>
      </c>
    </row>
    <row r="218" spans="1:67" ht="18" customHeight="1" x14ac:dyDescent="0.3">
      <c r="A218" s="80" t="str" cm="1">
        <f t="array" ref="A218">IFERROR(INDEX(Schools!$E$2:$E$852,MATCH(0,IF($C$8=Schools!$C$2:$C$852,COUNTIF($A$136:A217,Schools!$E$2:$E$852),""),0)),"")</f>
        <v/>
      </c>
      <c r="B218" s="84" t="str" cm="1">
        <f t="array" ref="B218">IFERROR(INDEX(Schools!$B$2:$B$852,MATCH(1,(Schools!$E$2:$E$852=A218)*(Schools!$C$2:$C$852=$C$8),0)),"")</f>
        <v/>
      </c>
      <c r="C218" s="85"/>
      <c r="D218" s="85"/>
      <c r="E218" s="86"/>
      <c r="F218" s="80" t="str" cm="1">
        <f t="array" ref="F218">IFERROR(INDEX(Schools!$D$2:$D$852,MATCH(1,(Schools!$E$2:$E$852=A218)*(Schools!$C$2:$C$852=$C$8),0)),"")</f>
        <v/>
      </c>
      <c r="G218" s="87" t="s">
        <v>653</v>
      </c>
      <c r="H218" s="36">
        <f t="shared" si="201"/>
        <v>0</v>
      </c>
      <c r="I218" s="36">
        <f t="shared" si="145"/>
        <v>0</v>
      </c>
      <c r="J218" s="36">
        <f t="shared" si="146"/>
        <v>0</v>
      </c>
      <c r="K218" s="36">
        <f t="shared" si="147"/>
        <v>0</v>
      </c>
      <c r="L218" s="36">
        <f t="shared" si="148"/>
        <v>0</v>
      </c>
      <c r="M218" s="36">
        <f t="shared" si="149"/>
        <v>0</v>
      </c>
      <c r="N218" s="36">
        <f t="shared" si="150"/>
        <v>0</v>
      </c>
      <c r="O218" s="36">
        <f t="shared" si="151"/>
        <v>0</v>
      </c>
      <c r="P218" s="36">
        <f t="shared" si="152"/>
        <v>0</v>
      </c>
      <c r="Q218" s="36">
        <f t="shared" si="153"/>
        <v>0</v>
      </c>
      <c r="R218" s="36">
        <f t="shared" si="154"/>
        <v>0</v>
      </c>
      <c r="S218" s="36">
        <f t="shared" si="155"/>
        <v>0</v>
      </c>
      <c r="T218" s="36">
        <f t="shared" si="156"/>
        <v>0</v>
      </c>
      <c r="U218" s="36">
        <f t="shared" si="157"/>
        <v>0</v>
      </c>
      <c r="V218" s="36">
        <f t="shared" si="158"/>
        <v>0</v>
      </c>
      <c r="W218" s="36">
        <f t="shared" si="159"/>
        <v>0</v>
      </c>
      <c r="X218" s="36">
        <f t="shared" si="160"/>
        <v>0</v>
      </c>
      <c r="Y218" s="36">
        <f t="shared" si="161"/>
        <v>0</v>
      </c>
      <c r="Z218" s="36">
        <f t="shared" si="162"/>
        <v>0</v>
      </c>
      <c r="AA218" s="36">
        <f t="shared" si="163"/>
        <v>0</v>
      </c>
      <c r="AB218" s="36">
        <f t="shared" si="164"/>
        <v>0</v>
      </c>
      <c r="AC218" s="36">
        <f t="shared" si="165"/>
        <v>0</v>
      </c>
      <c r="AD218" s="36">
        <f t="shared" si="166"/>
        <v>0</v>
      </c>
      <c r="AE218" s="36">
        <f t="shared" si="167"/>
        <v>0</v>
      </c>
      <c r="AF218" s="36">
        <f t="shared" si="168"/>
        <v>0</v>
      </c>
      <c r="AG218" s="36">
        <f t="shared" si="169"/>
        <v>0</v>
      </c>
      <c r="AH218" s="36">
        <f t="shared" si="170"/>
        <v>0</v>
      </c>
      <c r="AI218" s="36">
        <f t="shared" si="171"/>
        <v>0</v>
      </c>
      <c r="AJ218" s="36">
        <f t="shared" si="172"/>
        <v>0</v>
      </c>
      <c r="AK218" s="36">
        <f t="shared" si="173"/>
        <v>0</v>
      </c>
      <c r="AL218" s="36">
        <f t="shared" si="174"/>
        <v>0</v>
      </c>
      <c r="AM218" s="36">
        <f t="shared" si="175"/>
        <v>0</v>
      </c>
      <c r="AN218" s="36">
        <f t="shared" si="176"/>
        <v>0</v>
      </c>
      <c r="AO218" s="36">
        <f t="shared" si="177"/>
        <v>0</v>
      </c>
      <c r="AP218" s="36">
        <f t="shared" si="178"/>
        <v>0</v>
      </c>
      <c r="AQ218" s="36">
        <f t="shared" si="179"/>
        <v>0</v>
      </c>
      <c r="AR218" s="36">
        <f t="shared" si="180"/>
        <v>0</v>
      </c>
      <c r="AS218" s="36">
        <f t="shared" si="181"/>
        <v>0</v>
      </c>
      <c r="AT218" s="36">
        <f t="shared" si="182"/>
        <v>0</v>
      </c>
      <c r="AU218" s="36">
        <f t="shared" si="183"/>
        <v>0</v>
      </c>
      <c r="AV218" s="36">
        <f t="shared" si="184"/>
        <v>0</v>
      </c>
      <c r="AW218" s="36">
        <f t="shared" si="142"/>
        <v>0</v>
      </c>
      <c r="AX218" s="36">
        <f t="shared" si="185"/>
        <v>0</v>
      </c>
      <c r="AY218" s="36">
        <f t="shared" si="186"/>
        <v>0</v>
      </c>
      <c r="AZ218" s="36">
        <f t="shared" si="187"/>
        <v>0</v>
      </c>
      <c r="BA218" s="36">
        <f t="shared" si="188"/>
        <v>0</v>
      </c>
      <c r="BB218" s="36">
        <f t="shared" si="189"/>
        <v>0</v>
      </c>
      <c r="BC218" s="36">
        <f t="shared" si="190"/>
        <v>0</v>
      </c>
      <c r="BD218" s="36">
        <f t="shared" si="191"/>
        <v>0</v>
      </c>
      <c r="BE218" s="36">
        <f t="shared" si="192"/>
        <v>0</v>
      </c>
      <c r="BF218" s="36">
        <f t="shared" si="193"/>
        <v>0</v>
      </c>
      <c r="BG218" s="36">
        <f t="shared" si="194"/>
        <v>0</v>
      </c>
      <c r="BH218" s="36">
        <f t="shared" si="195"/>
        <v>0</v>
      </c>
      <c r="BI218" s="36">
        <f t="shared" si="196"/>
        <v>0</v>
      </c>
      <c r="BJ218" s="36">
        <f t="shared" si="197"/>
        <v>0</v>
      </c>
      <c r="BK218" s="36">
        <f t="shared" si="143"/>
        <v>0</v>
      </c>
      <c r="BL218" s="36">
        <f t="shared" si="144"/>
        <v>0</v>
      </c>
      <c r="BM218" s="36">
        <f t="shared" si="198"/>
        <v>0</v>
      </c>
      <c r="BN218" s="36">
        <f t="shared" si="199"/>
        <v>0</v>
      </c>
      <c r="BO218" s="36">
        <f t="shared" si="200"/>
        <v>0</v>
      </c>
    </row>
    <row r="219" spans="1:67" ht="18" customHeight="1" x14ac:dyDescent="0.3">
      <c r="A219" s="80" t="str" cm="1">
        <f t="array" ref="A219">IFERROR(INDEX(Schools!$E$2:$E$852,MATCH(0,IF($C$8=Schools!$C$2:$C$852,COUNTIF($A$136:A218,Schools!$E$2:$E$852),""),0)),"")</f>
        <v/>
      </c>
      <c r="B219" s="84" t="str" cm="1">
        <f t="array" ref="B219">IFERROR(INDEX(Schools!$B$2:$B$852,MATCH(1,(Schools!$E$2:$E$852=A219)*(Schools!$C$2:$C$852=$C$8),0)),"")</f>
        <v/>
      </c>
      <c r="C219" s="85"/>
      <c r="D219" s="85"/>
      <c r="E219" s="86"/>
      <c r="F219" s="80" t="str" cm="1">
        <f t="array" ref="F219">IFERROR(INDEX(Schools!$D$2:$D$852,MATCH(1,(Schools!$E$2:$E$852=A219)*(Schools!$C$2:$C$852=$C$8),0)),"")</f>
        <v/>
      </c>
      <c r="G219" s="87" t="s">
        <v>653</v>
      </c>
      <c r="H219" s="36">
        <f t="shared" si="201"/>
        <v>0</v>
      </c>
      <c r="I219" s="36">
        <f t="shared" si="145"/>
        <v>0</v>
      </c>
      <c r="J219" s="36">
        <f t="shared" si="146"/>
        <v>0</v>
      </c>
      <c r="K219" s="36">
        <f t="shared" si="147"/>
        <v>0</v>
      </c>
      <c r="L219" s="36">
        <f t="shared" si="148"/>
        <v>0</v>
      </c>
      <c r="M219" s="36">
        <f t="shared" si="149"/>
        <v>0</v>
      </c>
      <c r="N219" s="36">
        <f t="shared" si="150"/>
        <v>0</v>
      </c>
      <c r="O219" s="36">
        <f t="shared" si="151"/>
        <v>0</v>
      </c>
      <c r="P219" s="36">
        <f t="shared" si="152"/>
        <v>0</v>
      </c>
      <c r="Q219" s="36">
        <f t="shared" si="153"/>
        <v>0</v>
      </c>
      <c r="R219" s="36">
        <f t="shared" si="154"/>
        <v>0</v>
      </c>
      <c r="S219" s="36">
        <f t="shared" si="155"/>
        <v>0</v>
      </c>
      <c r="T219" s="36">
        <f t="shared" si="156"/>
        <v>0</v>
      </c>
      <c r="U219" s="36">
        <f t="shared" si="157"/>
        <v>0</v>
      </c>
      <c r="V219" s="36">
        <f t="shared" si="158"/>
        <v>0</v>
      </c>
      <c r="W219" s="36">
        <f t="shared" si="159"/>
        <v>0</v>
      </c>
      <c r="X219" s="36">
        <f t="shared" si="160"/>
        <v>0</v>
      </c>
      <c r="Y219" s="36">
        <f t="shared" si="161"/>
        <v>0</v>
      </c>
      <c r="Z219" s="36">
        <f t="shared" si="162"/>
        <v>0</v>
      </c>
      <c r="AA219" s="36">
        <f t="shared" si="163"/>
        <v>0</v>
      </c>
      <c r="AB219" s="36">
        <f t="shared" si="164"/>
        <v>0</v>
      </c>
      <c r="AC219" s="36">
        <f t="shared" si="165"/>
        <v>0</v>
      </c>
      <c r="AD219" s="36">
        <f t="shared" si="166"/>
        <v>0</v>
      </c>
      <c r="AE219" s="36">
        <f t="shared" si="167"/>
        <v>0</v>
      </c>
      <c r="AF219" s="36">
        <f t="shared" si="168"/>
        <v>0</v>
      </c>
      <c r="AG219" s="36">
        <f t="shared" si="169"/>
        <v>0</v>
      </c>
      <c r="AH219" s="36">
        <f t="shared" si="170"/>
        <v>0</v>
      </c>
      <c r="AI219" s="36">
        <f t="shared" si="171"/>
        <v>0</v>
      </c>
      <c r="AJ219" s="36">
        <f t="shared" si="172"/>
        <v>0</v>
      </c>
      <c r="AK219" s="36">
        <f t="shared" si="173"/>
        <v>0</v>
      </c>
      <c r="AL219" s="36">
        <f t="shared" si="174"/>
        <v>0</v>
      </c>
      <c r="AM219" s="36">
        <f t="shared" si="175"/>
        <v>0</v>
      </c>
      <c r="AN219" s="36">
        <f t="shared" si="176"/>
        <v>0</v>
      </c>
      <c r="AO219" s="36">
        <f t="shared" si="177"/>
        <v>0</v>
      </c>
      <c r="AP219" s="36">
        <f t="shared" si="178"/>
        <v>0</v>
      </c>
      <c r="AQ219" s="36">
        <f t="shared" si="179"/>
        <v>0</v>
      </c>
      <c r="AR219" s="36">
        <f t="shared" si="180"/>
        <v>0</v>
      </c>
      <c r="AS219" s="36">
        <f t="shared" si="181"/>
        <v>0</v>
      </c>
      <c r="AT219" s="36">
        <f t="shared" si="182"/>
        <v>0</v>
      </c>
      <c r="AU219" s="36">
        <f t="shared" si="183"/>
        <v>0</v>
      </c>
      <c r="AV219" s="36">
        <f t="shared" si="184"/>
        <v>0</v>
      </c>
      <c r="AW219" s="36">
        <f t="shared" si="142"/>
        <v>0</v>
      </c>
      <c r="AX219" s="36">
        <f t="shared" si="185"/>
        <v>0</v>
      </c>
      <c r="AY219" s="36">
        <f t="shared" si="186"/>
        <v>0</v>
      </c>
      <c r="AZ219" s="36">
        <f t="shared" si="187"/>
        <v>0</v>
      </c>
      <c r="BA219" s="36">
        <f t="shared" si="188"/>
        <v>0</v>
      </c>
      <c r="BB219" s="36">
        <f t="shared" si="189"/>
        <v>0</v>
      </c>
      <c r="BC219" s="36">
        <f t="shared" si="190"/>
        <v>0</v>
      </c>
      <c r="BD219" s="36">
        <f t="shared" si="191"/>
        <v>0</v>
      </c>
      <c r="BE219" s="36">
        <f t="shared" si="192"/>
        <v>0</v>
      </c>
      <c r="BF219" s="36">
        <f t="shared" si="193"/>
        <v>0</v>
      </c>
      <c r="BG219" s="36">
        <f t="shared" si="194"/>
        <v>0</v>
      </c>
      <c r="BH219" s="36">
        <f t="shared" si="195"/>
        <v>0</v>
      </c>
      <c r="BI219" s="36">
        <f t="shared" si="196"/>
        <v>0</v>
      </c>
      <c r="BJ219" s="36">
        <f t="shared" si="197"/>
        <v>0</v>
      </c>
      <c r="BK219" s="36">
        <f t="shared" si="143"/>
        <v>0</v>
      </c>
      <c r="BL219" s="36">
        <f t="shared" si="144"/>
        <v>0</v>
      </c>
      <c r="BM219" s="36">
        <f t="shared" si="198"/>
        <v>0</v>
      </c>
      <c r="BN219" s="36">
        <f t="shared" si="199"/>
        <v>0</v>
      </c>
      <c r="BO219" s="36">
        <f t="shared" si="200"/>
        <v>0</v>
      </c>
    </row>
    <row r="220" spans="1:67" ht="18" customHeight="1" x14ac:dyDescent="0.3">
      <c r="A220" s="80" t="str" cm="1">
        <f t="array" ref="A220">IFERROR(INDEX(Schools!$E$2:$E$852,MATCH(0,IF($C$8=Schools!$C$2:$C$852,COUNTIF($A$136:A219,Schools!$E$2:$E$852),""),0)),"")</f>
        <v/>
      </c>
      <c r="B220" s="84" t="str" cm="1">
        <f t="array" ref="B220">IFERROR(INDEX(Schools!$B$2:$B$852,MATCH(1,(Schools!$E$2:$E$852=A220)*(Schools!$C$2:$C$852=$C$8),0)),"")</f>
        <v/>
      </c>
      <c r="C220" s="85"/>
      <c r="D220" s="85"/>
      <c r="E220" s="86"/>
      <c r="F220" s="80" t="str" cm="1">
        <f t="array" ref="F220">IFERROR(INDEX(Schools!$D$2:$D$852,MATCH(1,(Schools!$E$2:$E$852=A220)*(Schools!$C$2:$C$852=$C$8),0)),"")</f>
        <v/>
      </c>
      <c r="G220" s="87" t="s">
        <v>653</v>
      </c>
      <c r="H220" s="36">
        <f t="shared" si="201"/>
        <v>0</v>
      </c>
      <c r="I220" s="36">
        <f t="shared" si="145"/>
        <v>0</v>
      </c>
      <c r="J220" s="36">
        <f t="shared" si="146"/>
        <v>0</v>
      </c>
      <c r="K220" s="36">
        <f t="shared" si="147"/>
        <v>0</v>
      </c>
      <c r="L220" s="36">
        <f t="shared" si="148"/>
        <v>0</v>
      </c>
      <c r="M220" s="36">
        <f t="shared" si="149"/>
        <v>0</v>
      </c>
      <c r="N220" s="36">
        <f t="shared" si="150"/>
        <v>0</v>
      </c>
      <c r="O220" s="36">
        <f t="shared" si="151"/>
        <v>0</v>
      </c>
      <c r="P220" s="36">
        <f t="shared" si="152"/>
        <v>0</v>
      </c>
      <c r="Q220" s="36">
        <f t="shared" si="153"/>
        <v>0</v>
      </c>
      <c r="R220" s="36">
        <f t="shared" si="154"/>
        <v>0</v>
      </c>
      <c r="S220" s="36">
        <f t="shared" si="155"/>
        <v>0</v>
      </c>
      <c r="T220" s="36">
        <f t="shared" si="156"/>
        <v>0</v>
      </c>
      <c r="U220" s="36">
        <f t="shared" si="157"/>
        <v>0</v>
      </c>
      <c r="V220" s="36">
        <f t="shared" si="158"/>
        <v>0</v>
      </c>
      <c r="W220" s="36">
        <f t="shared" si="159"/>
        <v>0</v>
      </c>
      <c r="X220" s="36">
        <f t="shared" si="160"/>
        <v>0</v>
      </c>
      <c r="Y220" s="36">
        <f t="shared" si="161"/>
        <v>0</v>
      </c>
      <c r="Z220" s="36">
        <f t="shared" si="162"/>
        <v>0</v>
      </c>
      <c r="AA220" s="36">
        <f t="shared" si="163"/>
        <v>0</v>
      </c>
      <c r="AB220" s="36">
        <f t="shared" si="164"/>
        <v>0</v>
      </c>
      <c r="AC220" s="36">
        <f t="shared" si="165"/>
        <v>0</v>
      </c>
      <c r="AD220" s="36">
        <f t="shared" si="166"/>
        <v>0</v>
      </c>
      <c r="AE220" s="36">
        <f t="shared" si="167"/>
        <v>0</v>
      </c>
      <c r="AF220" s="36">
        <f t="shared" si="168"/>
        <v>0</v>
      </c>
      <c r="AG220" s="36">
        <f t="shared" si="169"/>
        <v>0</v>
      </c>
      <c r="AH220" s="36">
        <f t="shared" si="170"/>
        <v>0</v>
      </c>
      <c r="AI220" s="36">
        <f t="shared" si="171"/>
        <v>0</v>
      </c>
      <c r="AJ220" s="36">
        <f t="shared" si="172"/>
        <v>0</v>
      </c>
      <c r="AK220" s="36">
        <f t="shared" si="173"/>
        <v>0</v>
      </c>
      <c r="AL220" s="36">
        <f t="shared" si="174"/>
        <v>0</v>
      </c>
      <c r="AM220" s="36">
        <f t="shared" si="175"/>
        <v>0</v>
      </c>
      <c r="AN220" s="36">
        <f t="shared" si="176"/>
        <v>0</v>
      </c>
      <c r="AO220" s="36">
        <f t="shared" si="177"/>
        <v>0</v>
      </c>
      <c r="AP220" s="36">
        <f t="shared" si="178"/>
        <v>0</v>
      </c>
      <c r="AQ220" s="36">
        <f t="shared" si="179"/>
        <v>0</v>
      </c>
      <c r="AR220" s="36">
        <f t="shared" si="180"/>
        <v>0</v>
      </c>
      <c r="AS220" s="36">
        <f t="shared" si="181"/>
        <v>0</v>
      </c>
      <c r="AT220" s="36">
        <f t="shared" si="182"/>
        <v>0</v>
      </c>
      <c r="AU220" s="36">
        <f t="shared" si="183"/>
        <v>0</v>
      </c>
      <c r="AV220" s="36">
        <f t="shared" si="184"/>
        <v>0</v>
      </c>
      <c r="AW220" s="36">
        <f t="shared" si="142"/>
        <v>0</v>
      </c>
      <c r="AX220" s="36">
        <f t="shared" si="185"/>
        <v>0</v>
      </c>
      <c r="AY220" s="36">
        <f t="shared" si="186"/>
        <v>0</v>
      </c>
      <c r="AZ220" s="36">
        <f t="shared" si="187"/>
        <v>0</v>
      </c>
      <c r="BA220" s="36">
        <f t="shared" si="188"/>
        <v>0</v>
      </c>
      <c r="BB220" s="36">
        <f t="shared" si="189"/>
        <v>0</v>
      </c>
      <c r="BC220" s="36">
        <f t="shared" si="190"/>
        <v>0</v>
      </c>
      <c r="BD220" s="36">
        <f t="shared" si="191"/>
        <v>0</v>
      </c>
      <c r="BE220" s="36">
        <f t="shared" si="192"/>
        <v>0</v>
      </c>
      <c r="BF220" s="36">
        <f t="shared" si="193"/>
        <v>0</v>
      </c>
      <c r="BG220" s="36">
        <f t="shared" si="194"/>
        <v>0</v>
      </c>
      <c r="BH220" s="36">
        <f t="shared" si="195"/>
        <v>0</v>
      </c>
      <c r="BI220" s="36">
        <f t="shared" si="196"/>
        <v>0</v>
      </c>
      <c r="BJ220" s="36">
        <f t="shared" si="197"/>
        <v>0</v>
      </c>
      <c r="BK220" s="36">
        <f t="shared" si="143"/>
        <v>0</v>
      </c>
      <c r="BL220" s="36">
        <f t="shared" si="144"/>
        <v>0</v>
      </c>
      <c r="BM220" s="36">
        <f t="shared" si="198"/>
        <v>0</v>
      </c>
      <c r="BN220" s="36">
        <f t="shared" si="199"/>
        <v>0</v>
      </c>
      <c r="BO220" s="36">
        <f t="shared" si="200"/>
        <v>0</v>
      </c>
    </row>
    <row r="221" spans="1:67" ht="18" customHeight="1" x14ac:dyDescent="0.3">
      <c r="A221" s="80" t="str" cm="1">
        <f t="array" ref="A221">IFERROR(INDEX(Schools!$E$2:$E$852,MATCH(0,IF($C$8=Schools!$C$2:$C$852,COUNTIF($A$136:A220,Schools!$E$2:$E$852),""),0)),"")</f>
        <v/>
      </c>
      <c r="B221" s="84" t="str" cm="1">
        <f t="array" ref="B221">IFERROR(INDEX(Schools!$B$2:$B$852,MATCH(1,(Schools!$E$2:$E$852=A221)*(Schools!$C$2:$C$852=$C$8),0)),"")</f>
        <v/>
      </c>
      <c r="C221" s="85"/>
      <c r="D221" s="85"/>
      <c r="E221" s="86"/>
      <c r="F221" s="80" t="str" cm="1">
        <f t="array" ref="F221">IFERROR(INDEX(Schools!$D$2:$D$852,MATCH(1,(Schools!$E$2:$E$852=A221)*(Schools!$C$2:$C$852=$C$8),0)),"")</f>
        <v/>
      </c>
      <c r="G221" s="87" t="s">
        <v>653</v>
      </c>
      <c r="H221" s="36">
        <f t="shared" si="201"/>
        <v>0</v>
      </c>
      <c r="I221" s="36">
        <f t="shared" si="145"/>
        <v>0</v>
      </c>
      <c r="J221" s="36">
        <f t="shared" si="146"/>
        <v>0</v>
      </c>
      <c r="K221" s="36">
        <f t="shared" si="147"/>
        <v>0</v>
      </c>
      <c r="L221" s="36">
        <f t="shared" si="148"/>
        <v>0</v>
      </c>
      <c r="M221" s="36">
        <f t="shared" si="149"/>
        <v>0</v>
      </c>
      <c r="N221" s="36">
        <f t="shared" si="150"/>
        <v>0</v>
      </c>
      <c r="O221" s="36">
        <f t="shared" si="151"/>
        <v>0</v>
      </c>
      <c r="P221" s="36">
        <f t="shared" si="152"/>
        <v>0</v>
      </c>
      <c r="Q221" s="36">
        <f t="shared" si="153"/>
        <v>0</v>
      </c>
      <c r="R221" s="36">
        <f t="shared" si="154"/>
        <v>0</v>
      </c>
      <c r="S221" s="36">
        <f t="shared" si="155"/>
        <v>0</v>
      </c>
      <c r="T221" s="36">
        <f t="shared" si="156"/>
        <v>0</v>
      </c>
      <c r="U221" s="36">
        <f t="shared" si="157"/>
        <v>0</v>
      </c>
      <c r="V221" s="36">
        <f t="shared" si="158"/>
        <v>0</v>
      </c>
      <c r="W221" s="36">
        <f t="shared" si="159"/>
        <v>0</v>
      </c>
      <c r="X221" s="36">
        <f t="shared" si="160"/>
        <v>0</v>
      </c>
      <c r="Y221" s="36">
        <f t="shared" si="161"/>
        <v>0</v>
      </c>
      <c r="Z221" s="36">
        <f t="shared" si="162"/>
        <v>0</v>
      </c>
      <c r="AA221" s="36">
        <f t="shared" si="163"/>
        <v>0</v>
      </c>
      <c r="AB221" s="36">
        <f t="shared" si="164"/>
        <v>0</v>
      </c>
      <c r="AC221" s="36">
        <f t="shared" si="165"/>
        <v>0</v>
      </c>
      <c r="AD221" s="36">
        <f t="shared" si="166"/>
        <v>0</v>
      </c>
      <c r="AE221" s="36">
        <f t="shared" si="167"/>
        <v>0</v>
      </c>
      <c r="AF221" s="36">
        <f t="shared" si="168"/>
        <v>0</v>
      </c>
      <c r="AG221" s="36">
        <f t="shared" si="169"/>
        <v>0</v>
      </c>
      <c r="AH221" s="36">
        <f t="shared" si="170"/>
        <v>0</v>
      </c>
      <c r="AI221" s="36">
        <f t="shared" si="171"/>
        <v>0</v>
      </c>
      <c r="AJ221" s="36">
        <f t="shared" si="172"/>
        <v>0</v>
      </c>
      <c r="AK221" s="36">
        <f t="shared" si="173"/>
        <v>0</v>
      </c>
      <c r="AL221" s="36">
        <f t="shared" si="174"/>
        <v>0</v>
      </c>
      <c r="AM221" s="36">
        <f t="shared" si="175"/>
        <v>0</v>
      </c>
      <c r="AN221" s="36">
        <f t="shared" si="176"/>
        <v>0</v>
      </c>
      <c r="AO221" s="36">
        <f t="shared" si="177"/>
        <v>0</v>
      </c>
      <c r="AP221" s="36">
        <f t="shared" si="178"/>
        <v>0</v>
      </c>
      <c r="AQ221" s="36">
        <f t="shared" si="179"/>
        <v>0</v>
      </c>
      <c r="AR221" s="36">
        <f t="shared" si="180"/>
        <v>0</v>
      </c>
      <c r="AS221" s="36">
        <f t="shared" si="181"/>
        <v>0</v>
      </c>
      <c r="AT221" s="36">
        <f t="shared" si="182"/>
        <v>0</v>
      </c>
      <c r="AU221" s="36">
        <f t="shared" si="183"/>
        <v>0</v>
      </c>
      <c r="AV221" s="36">
        <f t="shared" si="184"/>
        <v>0</v>
      </c>
      <c r="AW221" s="36">
        <f t="shared" si="142"/>
        <v>0</v>
      </c>
      <c r="AX221" s="36">
        <f t="shared" si="185"/>
        <v>0</v>
      </c>
      <c r="AY221" s="36">
        <f t="shared" si="186"/>
        <v>0</v>
      </c>
      <c r="AZ221" s="36">
        <f t="shared" si="187"/>
        <v>0</v>
      </c>
      <c r="BA221" s="36">
        <f t="shared" si="188"/>
        <v>0</v>
      </c>
      <c r="BB221" s="36">
        <f t="shared" si="189"/>
        <v>0</v>
      </c>
      <c r="BC221" s="36">
        <f t="shared" si="190"/>
        <v>0</v>
      </c>
      <c r="BD221" s="36">
        <f t="shared" si="191"/>
        <v>0</v>
      </c>
      <c r="BE221" s="36">
        <f t="shared" si="192"/>
        <v>0</v>
      </c>
      <c r="BF221" s="36">
        <f t="shared" si="193"/>
        <v>0</v>
      </c>
      <c r="BG221" s="36">
        <f t="shared" si="194"/>
        <v>0</v>
      </c>
      <c r="BH221" s="36">
        <f t="shared" si="195"/>
        <v>0</v>
      </c>
      <c r="BI221" s="36">
        <f t="shared" si="196"/>
        <v>0</v>
      </c>
      <c r="BJ221" s="36">
        <f t="shared" si="197"/>
        <v>0</v>
      </c>
      <c r="BK221" s="36">
        <f t="shared" si="143"/>
        <v>0</v>
      </c>
      <c r="BL221" s="36">
        <f t="shared" si="144"/>
        <v>0</v>
      </c>
      <c r="BM221" s="36">
        <f t="shared" si="198"/>
        <v>0</v>
      </c>
      <c r="BN221" s="36">
        <f t="shared" si="199"/>
        <v>0</v>
      </c>
      <c r="BO221" s="36">
        <f t="shared" si="200"/>
        <v>0</v>
      </c>
    </row>
    <row r="222" spans="1:67" ht="18" customHeight="1" x14ac:dyDescent="0.3">
      <c r="A222" s="80" t="str" cm="1">
        <f t="array" ref="A222">IFERROR(INDEX(Schools!$E$2:$E$852,MATCH(0,IF($C$8=Schools!$C$2:$C$852,COUNTIF($A$136:A221,Schools!$E$2:$E$852),""),0)),"")</f>
        <v/>
      </c>
      <c r="B222" s="84" t="str" cm="1">
        <f t="array" ref="B222">IFERROR(INDEX(Schools!$B$2:$B$852,MATCH(1,(Schools!$E$2:$E$852=A222)*(Schools!$C$2:$C$852=$C$8),0)),"")</f>
        <v/>
      </c>
      <c r="C222" s="85"/>
      <c r="D222" s="85"/>
      <c r="E222" s="86"/>
      <c r="F222" s="80" t="str" cm="1">
        <f t="array" ref="F222">IFERROR(INDEX(Schools!$D$2:$D$852,MATCH(1,(Schools!$E$2:$E$852=A222)*(Schools!$C$2:$C$852=$C$8),0)),"")</f>
        <v/>
      </c>
      <c r="G222" s="87" t="s">
        <v>653</v>
      </c>
      <c r="H222" s="36">
        <f t="shared" si="201"/>
        <v>0</v>
      </c>
      <c r="I222" s="36">
        <f t="shared" si="145"/>
        <v>0</v>
      </c>
      <c r="J222" s="36">
        <f t="shared" si="146"/>
        <v>0</v>
      </c>
      <c r="K222" s="36">
        <f t="shared" si="147"/>
        <v>0</v>
      </c>
      <c r="L222" s="36">
        <f t="shared" si="148"/>
        <v>0</v>
      </c>
      <c r="M222" s="36">
        <f t="shared" si="149"/>
        <v>0</v>
      </c>
      <c r="N222" s="36">
        <f t="shared" si="150"/>
        <v>0</v>
      </c>
      <c r="O222" s="36">
        <f t="shared" si="151"/>
        <v>0</v>
      </c>
      <c r="P222" s="36">
        <f t="shared" si="152"/>
        <v>0</v>
      </c>
      <c r="Q222" s="36">
        <f t="shared" si="153"/>
        <v>0</v>
      </c>
      <c r="R222" s="36">
        <f t="shared" si="154"/>
        <v>0</v>
      </c>
      <c r="S222" s="36">
        <f t="shared" si="155"/>
        <v>0</v>
      </c>
      <c r="T222" s="36">
        <f t="shared" si="156"/>
        <v>0</v>
      </c>
      <c r="U222" s="36">
        <f t="shared" si="157"/>
        <v>0</v>
      </c>
      <c r="V222" s="36">
        <f t="shared" si="158"/>
        <v>0</v>
      </c>
      <c r="W222" s="36">
        <f t="shared" si="159"/>
        <v>0</v>
      </c>
      <c r="X222" s="36">
        <f t="shared" si="160"/>
        <v>0</v>
      </c>
      <c r="Y222" s="36">
        <f t="shared" si="161"/>
        <v>0</v>
      </c>
      <c r="Z222" s="36">
        <f t="shared" si="162"/>
        <v>0</v>
      </c>
      <c r="AA222" s="36">
        <f t="shared" si="163"/>
        <v>0</v>
      </c>
      <c r="AB222" s="36">
        <f t="shared" si="164"/>
        <v>0</v>
      </c>
      <c r="AC222" s="36">
        <f t="shared" si="165"/>
        <v>0</v>
      </c>
      <c r="AD222" s="36">
        <f t="shared" si="166"/>
        <v>0</v>
      </c>
      <c r="AE222" s="36">
        <f t="shared" si="167"/>
        <v>0</v>
      </c>
      <c r="AF222" s="36">
        <f t="shared" si="168"/>
        <v>0</v>
      </c>
      <c r="AG222" s="36">
        <f t="shared" si="169"/>
        <v>0</v>
      </c>
      <c r="AH222" s="36">
        <f t="shared" si="170"/>
        <v>0</v>
      </c>
      <c r="AI222" s="36">
        <f t="shared" si="171"/>
        <v>0</v>
      </c>
      <c r="AJ222" s="36">
        <f t="shared" si="172"/>
        <v>0</v>
      </c>
      <c r="AK222" s="36">
        <f t="shared" si="173"/>
        <v>0</v>
      </c>
      <c r="AL222" s="36">
        <f t="shared" si="174"/>
        <v>0</v>
      </c>
      <c r="AM222" s="36">
        <f t="shared" si="175"/>
        <v>0</v>
      </c>
      <c r="AN222" s="36">
        <f t="shared" si="176"/>
        <v>0</v>
      </c>
      <c r="AO222" s="36">
        <f t="shared" si="177"/>
        <v>0</v>
      </c>
      <c r="AP222" s="36">
        <f t="shared" si="178"/>
        <v>0</v>
      </c>
      <c r="AQ222" s="36">
        <f t="shared" si="179"/>
        <v>0</v>
      </c>
      <c r="AR222" s="36">
        <f t="shared" si="180"/>
        <v>0</v>
      </c>
      <c r="AS222" s="36">
        <f t="shared" si="181"/>
        <v>0</v>
      </c>
      <c r="AT222" s="36">
        <f t="shared" si="182"/>
        <v>0</v>
      </c>
      <c r="AU222" s="36">
        <f t="shared" si="183"/>
        <v>0</v>
      </c>
      <c r="AV222" s="36">
        <f t="shared" si="184"/>
        <v>0</v>
      </c>
      <c r="AW222" s="36">
        <f t="shared" si="142"/>
        <v>0</v>
      </c>
      <c r="AX222" s="36">
        <f t="shared" si="185"/>
        <v>0</v>
      </c>
      <c r="AY222" s="36">
        <f t="shared" si="186"/>
        <v>0</v>
      </c>
      <c r="AZ222" s="36">
        <f t="shared" si="187"/>
        <v>0</v>
      </c>
      <c r="BA222" s="36">
        <f t="shared" si="188"/>
        <v>0</v>
      </c>
      <c r="BB222" s="36">
        <f t="shared" si="189"/>
        <v>0</v>
      </c>
      <c r="BC222" s="36">
        <f t="shared" si="190"/>
        <v>0</v>
      </c>
      <c r="BD222" s="36">
        <f t="shared" si="191"/>
        <v>0</v>
      </c>
      <c r="BE222" s="36">
        <f t="shared" si="192"/>
        <v>0</v>
      </c>
      <c r="BF222" s="36">
        <f t="shared" si="193"/>
        <v>0</v>
      </c>
      <c r="BG222" s="36">
        <f t="shared" si="194"/>
        <v>0</v>
      </c>
      <c r="BH222" s="36">
        <f t="shared" si="195"/>
        <v>0</v>
      </c>
      <c r="BI222" s="36">
        <f t="shared" si="196"/>
        <v>0</v>
      </c>
      <c r="BJ222" s="36">
        <f t="shared" si="197"/>
        <v>0</v>
      </c>
      <c r="BK222" s="36">
        <f t="shared" si="143"/>
        <v>0</v>
      </c>
      <c r="BL222" s="36">
        <f t="shared" si="144"/>
        <v>0</v>
      </c>
      <c r="BM222" s="36">
        <f t="shared" si="198"/>
        <v>0</v>
      </c>
      <c r="BN222" s="36">
        <f t="shared" si="199"/>
        <v>0</v>
      </c>
      <c r="BO222" s="36">
        <f t="shared" si="200"/>
        <v>0</v>
      </c>
    </row>
    <row r="223" spans="1:67" ht="18" customHeight="1" x14ac:dyDescent="0.3">
      <c r="A223" s="80" t="str" cm="1">
        <f t="array" ref="A223">IFERROR(INDEX(Schools!$E$2:$E$852,MATCH(0,IF($C$8=Schools!$C$2:$C$852,COUNTIF($A$136:A222,Schools!$E$2:$E$852),""),0)),"")</f>
        <v/>
      </c>
      <c r="B223" s="84" t="str" cm="1">
        <f t="array" ref="B223">IFERROR(INDEX(Schools!$B$2:$B$852,MATCH(1,(Schools!$E$2:$E$852=A223)*(Schools!$C$2:$C$852=$C$8),0)),"")</f>
        <v/>
      </c>
      <c r="C223" s="85"/>
      <c r="D223" s="85"/>
      <c r="E223" s="86"/>
      <c r="F223" s="80" t="str" cm="1">
        <f t="array" ref="F223">IFERROR(INDEX(Schools!$D$2:$D$852,MATCH(1,(Schools!$E$2:$E$852=A223)*(Schools!$C$2:$C$852=$C$8),0)),"")</f>
        <v/>
      </c>
      <c r="G223" s="87" t="s">
        <v>653</v>
      </c>
      <c r="H223" s="36">
        <f t="shared" si="201"/>
        <v>0</v>
      </c>
      <c r="I223" s="36">
        <f t="shared" si="145"/>
        <v>0</v>
      </c>
      <c r="J223" s="36">
        <f t="shared" si="146"/>
        <v>0</v>
      </c>
      <c r="K223" s="36">
        <f t="shared" si="147"/>
        <v>0</v>
      </c>
      <c r="L223" s="36">
        <f t="shared" si="148"/>
        <v>0</v>
      </c>
      <c r="M223" s="36">
        <f t="shared" si="149"/>
        <v>0</v>
      </c>
      <c r="N223" s="36">
        <f t="shared" si="150"/>
        <v>0</v>
      </c>
      <c r="O223" s="36">
        <f t="shared" si="151"/>
        <v>0</v>
      </c>
      <c r="P223" s="36">
        <f t="shared" si="152"/>
        <v>0</v>
      </c>
      <c r="Q223" s="36">
        <f t="shared" si="153"/>
        <v>0</v>
      </c>
      <c r="R223" s="36">
        <f t="shared" si="154"/>
        <v>0</v>
      </c>
      <c r="S223" s="36">
        <f t="shared" si="155"/>
        <v>0</v>
      </c>
      <c r="T223" s="36">
        <f t="shared" si="156"/>
        <v>0</v>
      </c>
      <c r="U223" s="36">
        <f t="shared" si="157"/>
        <v>0</v>
      </c>
      <c r="V223" s="36">
        <f t="shared" si="158"/>
        <v>0</v>
      </c>
      <c r="W223" s="36">
        <f t="shared" si="159"/>
        <v>0</v>
      </c>
      <c r="X223" s="36">
        <f t="shared" si="160"/>
        <v>0</v>
      </c>
      <c r="Y223" s="36">
        <f t="shared" si="161"/>
        <v>0</v>
      </c>
      <c r="Z223" s="36">
        <f t="shared" si="162"/>
        <v>0</v>
      </c>
      <c r="AA223" s="36">
        <f t="shared" si="163"/>
        <v>0</v>
      </c>
      <c r="AB223" s="36">
        <f t="shared" si="164"/>
        <v>0</v>
      </c>
      <c r="AC223" s="36">
        <f t="shared" si="165"/>
        <v>0</v>
      </c>
      <c r="AD223" s="36">
        <f t="shared" si="166"/>
        <v>0</v>
      </c>
      <c r="AE223" s="36">
        <f t="shared" si="167"/>
        <v>0</v>
      </c>
      <c r="AF223" s="36">
        <f t="shared" si="168"/>
        <v>0</v>
      </c>
      <c r="AG223" s="36">
        <f t="shared" si="169"/>
        <v>0</v>
      </c>
      <c r="AH223" s="36">
        <f t="shared" si="170"/>
        <v>0</v>
      </c>
      <c r="AI223" s="36">
        <f t="shared" si="171"/>
        <v>0</v>
      </c>
      <c r="AJ223" s="36">
        <f t="shared" si="172"/>
        <v>0</v>
      </c>
      <c r="AK223" s="36">
        <f t="shared" si="173"/>
        <v>0</v>
      </c>
      <c r="AL223" s="36">
        <f t="shared" si="174"/>
        <v>0</v>
      </c>
      <c r="AM223" s="36">
        <f t="shared" si="175"/>
        <v>0</v>
      </c>
      <c r="AN223" s="36">
        <f t="shared" si="176"/>
        <v>0</v>
      </c>
      <c r="AO223" s="36">
        <f t="shared" si="177"/>
        <v>0</v>
      </c>
      <c r="AP223" s="36">
        <f t="shared" si="178"/>
        <v>0</v>
      </c>
      <c r="AQ223" s="36">
        <f t="shared" si="179"/>
        <v>0</v>
      </c>
      <c r="AR223" s="36">
        <f t="shared" si="180"/>
        <v>0</v>
      </c>
      <c r="AS223" s="36">
        <f t="shared" si="181"/>
        <v>0</v>
      </c>
      <c r="AT223" s="36">
        <f t="shared" si="182"/>
        <v>0</v>
      </c>
      <c r="AU223" s="36">
        <f t="shared" si="183"/>
        <v>0</v>
      </c>
      <c r="AV223" s="36">
        <f t="shared" si="184"/>
        <v>0</v>
      </c>
      <c r="AW223" s="36">
        <f t="shared" si="142"/>
        <v>0</v>
      </c>
      <c r="AX223" s="36">
        <f t="shared" si="185"/>
        <v>0</v>
      </c>
      <c r="AY223" s="36">
        <f t="shared" si="186"/>
        <v>0</v>
      </c>
      <c r="AZ223" s="36">
        <f t="shared" si="187"/>
        <v>0</v>
      </c>
      <c r="BA223" s="36">
        <f t="shared" si="188"/>
        <v>0</v>
      </c>
      <c r="BB223" s="36">
        <f t="shared" si="189"/>
        <v>0</v>
      </c>
      <c r="BC223" s="36">
        <f t="shared" si="190"/>
        <v>0</v>
      </c>
      <c r="BD223" s="36">
        <f t="shared" si="191"/>
        <v>0</v>
      </c>
      <c r="BE223" s="36">
        <f t="shared" si="192"/>
        <v>0</v>
      </c>
      <c r="BF223" s="36">
        <f t="shared" si="193"/>
        <v>0</v>
      </c>
      <c r="BG223" s="36">
        <f t="shared" si="194"/>
        <v>0</v>
      </c>
      <c r="BH223" s="36">
        <f t="shared" si="195"/>
        <v>0</v>
      </c>
      <c r="BI223" s="36">
        <f t="shared" si="196"/>
        <v>0</v>
      </c>
      <c r="BJ223" s="36">
        <f t="shared" si="197"/>
        <v>0</v>
      </c>
      <c r="BK223" s="36">
        <f t="shared" si="143"/>
        <v>0</v>
      </c>
      <c r="BL223" s="36">
        <f t="shared" si="144"/>
        <v>0</v>
      </c>
      <c r="BM223" s="36">
        <f t="shared" si="198"/>
        <v>0</v>
      </c>
      <c r="BN223" s="36">
        <f t="shared" si="199"/>
        <v>0</v>
      </c>
      <c r="BO223" s="36">
        <f t="shared" si="200"/>
        <v>0</v>
      </c>
    </row>
    <row r="224" spans="1:67" ht="18" customHeight="1" x14ac:dyDescent="0.3">
      <c r="A224" s="80" t="str" cm="1">
        <f t="array" ref="A224">IFERROR(INDEX(Schools!$E$2:$E$852,MATCH(0,IF($C$8=Schools!$C$2:$C$852,COUNTIF($A$136:A223,Schools!$E$2:$E$852),""),0)),"")</f>
        <v/>
      </c>
      <c r="B224" s="84" t="str" cm="1">
        <f t="array" ref="B224">IFERROR(INDEX(Schools!$B$2:$B$852,MATCH(1,(Schools!$E$2:$E$852=A224)*(Schools!$C$2:$C$852=$C$8),0)),"")</f>
        <v/>
      </c>
      <c r="C224" s="85"/>
      <c r="D224" s="85"/>
      <c r="E224" s="86"/>
      <c r="F224" s="80" t="str" cm="1">
        <f t="array" ref="F224">IFERROR(INDEX(Schools!$D$2:$D$852,MATCH(1,(Schools!$E$2:$E$852=A224)*(Schools!$C$2:$C$852=$C$8),0)),"")</f>
        <v/>
      </c>
      <c r="G224" s="87" t="s">
        <v>653</v>
      </c>
      <c r="H224" s="36">
        <f t="shared" si="201"/>
        <v>0</v>
      </c>
      <c r="I224" s="36">
        <f t="shared" si="145"/>
        <v>0</v>
      </c>
      <c r="J224" s="36">
        <f t="shared" si="146"/>
        <v>0</v>
      </c>
      <c r="K224" s="36">
        <f t="shared" si="147"/>
        <v>0</v>
      </c>
      <c r="L224" s="36">
        <f t="shared" si="148"/>
        <v>0</v>
      </c>
      <c r="M224" s="36">
        <f t="shared" si="149"/>
        <v>0</v>
      </c>
      <c r="N224" s="36">
        <f t="shared" si="150"/>
        <v>0</v>
      </c>
      <c r="O224" s="36">
        <f t="shared" si="151"/>
        <v>0</v>
      </c>
      <c r="P224" s="36">
        <f t="shared" si="152"/>
        <v>0</v>
      </c>
      <c r="Q224" s="36">
        <f t="shared" si="153"/>
        <v>0</v>
      </c>
      <c r="R224" s="36">
        <f t="shared" si="154"/>
        <v>0</v>
      </c>
      <c r="S224" s="36">
        <f t="shared" si="155"/>
        <v>0</v>
      </c>
      <c r="T224" s="36">
        <f t="shared" si="156"/>
        <v>0</v>
      </c>
      <c r="U224" s="36">
        <f t="shared" si="157"/>
        <v>0</v>
      </c>
      <c r="V224" s="36">
        <f t="shared" si="158"/>
        <v>0</v>
      </c>
      <c r="W224" s="36">
        <f t="shared" si="159"/>
        <v>0</v>
      </c>
      <c r="X224" s="36">
        <f t="shared" si="160"/>
        <v>0</v>
      </c>
      <c r="Y224" s="36">
        <f t="shared" si="161"/>
        <v>0</v>
      </c>
      <c r="Z224" s="36">
        <f t="shared" si="162"/>
        <v>0</v>
      </c>
      <c r="AA224" s="36">
        <f t="shared" si="163"/>
        <v>0</v>
      </c>
      <c r="AB224" s="36">
        <f t="shared" si="164"/>
        <v>0</v>
      </c>
      <c r="AC224" s="36">
        <f t="shared" si="165"/>
        <v>0</v>
      </c>
      <c r="AD224" s="36">
        <f t="shared" si="166"/>
        <v>0</v>
      </c>
      <c r="AE224" s="36">
        <f t="shared" si="167"/>
        <v>0</v>
      </c>
      <c r="AF224" s="36">
        <f t="shared" si="168"/>
        <v>0</v>
      </c>
      <c r="AG224" s="36">
        <f t="shared" si="169"/>
        <v>0</v>
      </c>
      <c r="AH224" s="36">
        <f t="shared" si="170"/>
        <v>0</v>
      </c>
      <c r="AI224" s="36">
        <f t="shared" si="171"/>
        <v>0</v>
      </c>
      <c r="AJ224" s="36">
        <f t="shared" si="172"/>
        <v>0</v>
      </c>
      <c r="AK224" s="36">
        <f t="shared" si="173"/>
        <v>0</v>
      </c>
      <c r="AL224" s="36">
        <f t="shared" si="174"/>
        <v>0</v>
      </c>
      <c r="AM224" s="36">
        <f t="shared" si="175"/>
        <v>0</v>
      </c>
      <c r="AN224" s="36">
        <f t="shared" si="176"/>
        <v>0</v>
      </c>
      <c r="AO224" s="36">
        <f t="shared" si="177"/>
        <v>0</v>
      </c>
      <c r="AP224" s="36">
        <f t="shared" si="178"/>
        <v>0</v>
      </c>
      <c r="AQ224" s="36">
        <f t="shared" si="179"/>
        <v>0</v>
      </c>
      <c r="AR224" s="36">
        <f t="shared" si="180"/>
        <v>0</v>
      </c>
      <c r="AS224" s="36">
        <f t="shared" si="181"/>
        <v>0</v>
      </c>
      <c r="AT224" s="36">
        <f t="shared" si="182"/>
        <v>0</v>
      </c>
      <c r="AU224" s="36">
        <f t="shared" si="183"/>
        <v>0</v>
      </c>
      <c r="AV224" s="36">
        <f t="shared" si="184"/>
        <v>0</v>
      </c>
      <c r="AW224" s="36">
        <f t="shared" si="142"/>
        <v>0</v>
      </c>
      <c r="AX224" s="36">
        <f t="shared" si="185"/>
        <v>0</v>
      </c>
      <c r="AY224" s="36">
        <f t="shared" si="186"/>
        <v>0</v>
      </c>
      <c r="AZ224" s="36">
        <f t="shared" si="187"/>
        <v>0</v>
      </c>
      <c r="BA224" s="36">
        <f t="shared" si="188"/>
        <v>0</v>
      </c>
      <c r="BB224" s="36">
        <f t="shared" si="189"/>
        <v>0</v>
      </c>
      <c r="BC224" s="36">
        <f t="shared" si="190"/>
        <v>0</v>
      </c>
      <c r="BD224" s="36">
        <f t="shared" si="191"/>
        <v>0</v>
      </c>
      <c r="BE224" s="36">
        <f t="shared" si="192"/>
        <v>0</v>
      </c>
      <c r="BF224" s="36">
        <f t="shared" si="193"/>
        <v>0</v>
      </c>
      <c r="BG224" s="36">
        <f t="shared" si="194"/>
        <v>0</v>
      </c>
      <c r="BH224" s="36">
        <f t="shared" si="195"/>
        <v>0</v>
      </c>
      <c r="BI224" s="36">
        <f t="shared" si="196"/>
        <v>0</v>
      </c>
      <c r="BJ224" s="36">
        <f t="shared" si="197"/>
        <v>0</v>
      </c>
      <c r="BK224" s="36">
        <f t="shared" si="143"/>
        <v>0</v>
      </c>
      <c r="BL224" s="36">
        <f t="shared" si="144"/>
        <v>0</v>
      </c>
      <c r="BM224" s="36">
        <f t="shared" si="198"/>
        <v>0</v>
      </c>
      <c r="BN224" s="36">
        <f t="shared" si="199"/>
        <v>0</v>
      </c>
      <c r="BO224" s="36">
        <f t="shared" si="200"/>
        <v>0</v>
      </c>
    </row>
    <row r="225" spans="1:67" ht="18" customHeight="1" x14ac:dyDescent="0.3">
      <c r="A225" s="80" t="str" cm="1">
        <f t="array" ref="A225">IFERROR(INDEX(Schools!$E$2:$E$852,MATCH(0,IF($C$8=Schools!$C$2:$C$852,COUNTIF($A$136:A224,Schools!$E$2:$E$852),""),0)),"")</f>
        <v/>
      </c>
      <c r="B225" s="84" t="str" cm="1">
        <f t="array" ref="B225">IFERROR(INDEX(Schools!$B$2:$B$852,MATCH(1,(Schools!$E$2:$E$852=A225)*(Schools!$C$2:$C$852=$C$8),0)),"")</f>
        <v/>
      </c>
      <c r="C225" s="85"/>
      <c r="D225" s="85"/>
      <c r="E225" s="86"/>
      <c r="F225" s="80" t="str" cm="1">
        <f t="array" ref="F225">IFERROR(INDEX(Schools!$D$2:$D$852,MATCH(1,(Schools!$E$2:$E$852=A225)*(Schools!$C$2:$C$852=$C$8),0)),"")</f>
        <v/>
      </c>
      <c r="G225" s="87" t="s">
        <v>653</v>
      </c>
      <c r="H225" s="36">
        <f t="shared" si="201"/>
        <v>0</v>
      </c>
      <c r="I225" s="36">
        <f t="shared" si="145"/>
        <v>0</v>
      </c>
      <c r="J225" s="36">
        <f t="shared" si="146"/>
        <v>0</v>
      </c>
      <c r="K225" s="36">
        <f t="shared" si="147"/>
        <v>0</v>
      </c>
      <c r="L225" s="36">
        <f t="shared" si="148"/>
        <v>0</v>
      </c>
      <c r="M225" s="36">
        <f t="shared" si="149"/>
        <v>0</v>
      </c>
      <c r="N225" s="36">
        <f t="shared" si="150"/>
        <v>0</v>
      </c>
      <c r="O225" s="36">
        <f t="shared" si="151"/>
        <v>0</v>
      </c>
      <c r="P225" s="36">
        <f t="shared" si="152"/>
        <v>0</v>
      </c>
      <c r="Q225" s="36">
        <f t="shared" si="153"/>
        <v>0</v>
      </c>
      <c r="R225" s="36">
        <f t="shared" si="154"/>
        <v>0</v>
      </c>
      <c r="S225" s="36">
        <f t="shared" si="155"/>
        <v>0</v>
      </c>
      <c r="T225" s="36">
        <f t="shared" si="156"/>
        <v>0</v>
      </c>
      <c r="U225" s="36">
        <f t="shared" si="157"/>
        <v>0</v>
      </c>
      <c r="V225" s="36">
        <f t="shared" si="158"/>
        <v>0</v>
      </c>
      <c r="W225" s="36">
        <f t="shared" si="159"/>
        <v>0</v>
      </c>
      <c r="X225" s="36">
        <f t="shared" si="160"/>
        <v>0</v>
      </c>
      <c r="Y225" s="36">
        <f t="shared" si="161"/>
        <v>0</v>
      </c>
      <c r="Z225" s="36">
        <f t="shared" si="162"/>
        <v>0</v>
      </c>
      <c r="AA225" s="36">
        <f t="shared" si="163"/>
        <v>0</v>
      </c>
      <c r="AB225" s="36">
        <f t="shared" si="164"/>
        <v>0</v>
      </c>
      <c r="AC225" s="36">
        <f t="shared" si="165"/>
        <v>0</v>
      </c>
      <c r="AD225" s="36">
        <f t="shared" si="166"/>
        <v>0</v>
      </c>
      <c r="AE225" s="36">
        <f t="shared" si="167"/>
        <v>0</v>
      </c>
      <c r="AF225" s="36">
        <f t="shared" si="168"/>
        <v>0</v>
      </c>
      <c r="AG225" s="36">
        <f t="shared" si="169"/>
        <v>0</v>
      </c>
      <c r="AH225" s="36">
        <f t="shared" si="170"/>
        <v>0</v>
      </c>
      <c r="AI225" s="36">
        <f t="shared" si="171"/>
        <v>0</v>
      </c>
      <c r="AJ225" s="36">
        <f t="shared" si="172"/>
        <v>0</v>
      </c>
      <c r="AK225" s="36">
        <f t="shared" si="173"/>
        <v>0</v>
      </c>
      <c r="AL225" s="36">
        <f t="shared" si="174"/>
        <v>0</v>
      </c>
      <c r="AM225" s="36">
        <f t="shared" si="175"/>
        <v>0</v>
      </c>
      <c r="AN225" s="36">
        <f t="shared" si="176"/>
        <v>0</v>
      </c>
      <c r="AO225" s="36">
        <f t="shared" si="177"/>
        <v>0</v>
      </c>
      <c r="AP225" s="36">
        <f t="shared" si="178"/>
        <v>0</v>
      </c>
      <c r="AQ225" s="36">
        <f t="shared" si="179"/>
        <v>0</v>
      </c>
      <c r="AR225" s="36">
        <f t="shared" si="180"/>
        <v>0</v>
      </c>
      <c r="AS225" s="36">
        <f t="shared" si="181"/>
        <v>0</v>
      </c>
      <c r="AT225" s="36">
        <f t="shared" si="182"/>
        <v>0</v>
      </c>
      <c r="AU225" s="36">
        <f t="shared" si="183"/>
        <v>0</v>
      </c>
      <c r="AV225" s="36">
        <f t="shared" si="184"/>
        <v>0</v>
      </c>
      <c r="AW225" s="36">
        <f t="shared" si="142"/>
        <v>0</v>
      </c>
      <c r="AX225" s="36">
        <f t="shared" si="185"/>
        <v>0</v>
      </c>
      <c r="AY225" s="36">
        <f t="shared" si="186"/>
        <v>0</v>
      </c>
      <c r="AZ225" s="36">
        <f t="shared" si="187"/>
        <v>0</v>
      </c>
      <c r="BA225" s="36">
        <f t="shared" si="188"/>
        <v>0</v>
      </c>
      <c r="BB225" s="36">
        <f t="shared" si="189"/>
        <v>0</v>
      </c>
      <c r="BC225" s="36">
        <f t="shared" si="190"/>
        <v>0</v>
      </c>
      <c r="BD225" s="36">
        <f t="shared" si="191"/>
        <v>0</v>
      </c>
      <c r="BE225" s="36">
        <f t="shared" si="192"/>
        <v>0</v>
      </c>
      <c r="BF225" s="36">
        <f t="shared" si="193"/>
        <v>0</v>
      </c>
      <c r="BG225" s="36">
        <f t="shared" si="194"/>
        <v>0</v>
      </c>
      <c r="BH225" s="36">
        <f t="shared" si="195"/>
        <v>0</v>
      </c>
      <c r="BI225" s="36">
        <f t="shared" si="196"/>
        <v>0</v>
      </c>
      <c r="BJ225" s="36">
        <f t="shared" si="197"/>
        <v>0</v>
      </c>
      <c r="BK225" s="36">
        <f t="shared" si="143"/>
        <v>0</v>
      </c>
      <c r="BL225" s="36">
        <f t="shared" si="144"/>
        <v>0</v>
      </c>
      <c r="BM225" s="36">
        <f t="shared" si="198"/>
        <v>0</v>
      </c>
      <c r="BN225" s="36">
        <f t="shared" si="199"/>
        <v>0</v>
      </c>
      <c r="BO225" s="36">
        <f t="shared" si="200"/>
        <v>0</v>
      </c>
    </row>
    <row r="226" spans="1:67" ht="18" customHeight="1" x14ac:dyDescent="0.3">
      <c r="A226" s="80" t="str" cm="1">
        <f t="array" ref="A226">IFERROR(INDEX(Schools!$E$2:$E$852,MATCH(0,IF($C$8=Schools!$C$2:$C$852,COUNTIF($A$136:A225,Schools!$E$2:$E$852),""),0)),"")</f>
        <v/>
      </c>
      <c r="B226" s="84" t="str" cm="1">
        <f t="array" ref="B226">IFERROR(INDEX(Schools!$B$2:$B$852,MATCH(1,(Schools!$E$2:$E$852=A226)*(Schools!$C$2:$C$852=$C$8),0)),"")</f>
        <v/>
      </c>
      <c r="C226" s="85"/>
      <c r="D226" s="85"/>
      <c r="E226" s="86"/>
      <c r="F226" s="80" t="str" cm="1">
        <f t="array" ref="F226">IFERROR(INDEX(Schools!$D$2:$D$852,MATCH(1,(Schools!$E$2:$E$852=A226)*(Schools!$C$2:$C$852=$C$8),0)),"")</f>
        <v/>
      </c>
      <c r="G226" s="87" t="s">
        <v>653</v>
      </c>
      <c r="H226" s="36">
        <f t="shared" si="201"/>
        <v>0</v>
      </c>
      <c r="I226" s="36">
        <f t="shared" si="145"/>
        <v>0</v>
      </c>
      <c r="J226" s="36">
        <f t="shared" si="146"/>
        <v>0</v>
      </c>
      <c r="K226" s="36">
        <f t="shared" si="147"/>
        <v>0</v>
      </c>
      <c r="L226" s="36">
        <f t="shared" si="148"/>
        <v>0</v>
      </c>
      <c r="M226" s="36">
        <f t="shared" si="149"/>
        <v>0</v>
      </c>
      <c r="N226" s="36">
        <f t="shared" si="150"/>
        <v>0</v>
      </c>
      <c r="O226" s="36">
        <f t="shared" si="151"/>
        <v>0</v>
      </c>
      <c r="P226" s="36">
        <f t="shared" si="152"/>
        <v>0</v>
      </c>
      <c r="Q226" s="36">
        <f t="shared" si="153"/>
        <v>0</v>
      </c>
      <c r="R226" s="36">
        <f t="shared" si="154"/>
        <v>0</v>
      </c>
      <c r="S226" s="36">
        <f t="shared" si="155"/>
        <v>0</v>
      </c>
      <c r="T226" s="36">
        <f t="shared" si="156"/>
        <v>0</v>
      </c>
      <c r="U226" s="36">
        <f t="shared" si="157"/>
        <v>0</v>
      </c>
      <c r="V226" s="36">
        <f t="shared" si="158"/>
        <v>0</v>
      </c>
      <c r="W226" s="36">
        <f t="shared" si="159"/>
        <v>0</v>
      </c>
      <c r="X226" s="36">
        <f t="shared" si="160"/>
        <v>0</v>
      </c>
      <c r="Y226" s="36">
        <f t="shared" si="161"/>
        <v>0</v>
      </c>
      <c r="Z226" s="36">
        <f t="shared" si="162"/>
        <v>0</v>
      </c>
      <c r="AA226" s="36">
        <f t="shared" si="163"/>
        <v>0</v>
      </c>
      <c r="AB226" s="36">
        <f t="shared" si="164"/>
        <v>0</v>
      </c>
      <c r="AC226" s="36">
        <f t="shared" si="165"/>
        <v>0</v>
      </c>
      <c r="AD226" s="36">
        <f t="shared" si="166"/>
        <v>0</v>
      </c>
      <c r="AE226" s="36">
        <f t="shared" si="167"/>
        <v>0</v>
      </c>
      <c r="AF226" s="36">
        <f t="shared" si="168"/>
        <v>0</v>
      </c>
      <c r="AG226" s="36">
        <f t="shared" si="169"/>
        <v>0</v>
      </c>
      <c r="AH226" s="36">
        <f t="shared" si="170"/>
        <v>0</v>
      </c>
      <c r="AI226" s="36">
        <f t="shared" si="171"/>
        <v>0</v>
      </c>
      <c r="AJ226" s="36">
        <f t="shared" si="172"/>
        <v>0</v>
      </c>
      <c r="AK226" s="36">
        <f t="shared" si="173"/>
        <v>0</v>
      </c>
      <c r="AL226" s="36">
        <f t="shared" si="174"/>
        <v>0</v>
      </c>
      <c r="AM226" s="36">
        <f t="shared" si="175"/>
        <v>0</v>
      </c>
      <c r="AN226" s="36">
        <f t="shared" si="176"/>
        <v>0</v>
      </c>
      <c r="AO226" s="36">
        <f t="shared" si="177"/>
        <v>0</v>
      </c>
      <c r="AP226" s="36">
        <f t="shared" si="178"/>
        <v>0</v>
      </c>
      <c r="AQ226" s="36">
        <f t="shared" si="179"/>
        <v>0</v>
      </c>
      <c r="AR226" s="36">
        <f t="shared" si="180"/>
        <v>0</v>
      </c>
      <c r="AS226" s="36">
        <f t="shared" si="181"/>
        <v>0</v>
      </c>
      <c r="AT226" s="36">
        <f t="shared" si="182"/>
        <v>0</v>
      </c>
      <c r="AU226" s="36">
        <f t="shared" si="183"/>
        <v>0</v>
      </c>
      <c r="AV226" s="36">
        <f t="shared" si="184"/>
        <v>0</v>
      </c>
      <c r="AW226" s="36">
        <f t="shared" si="142"/>
        <v>0</v>
      </c>
      <c r="AX226" s="36">
        <f t="shared" si="185"/>
        <v>0</v>
      </c>
      <c r="AY226" s="36">
        <f t="shared" si="186"/>
        <v>0</v>
      </c>
      <c r="AZ226" s="36">
        <f t="shared" si="187"/>
        <v>0</v>
      </c>
      <c r="BA226" s="36">
        <f t="shared" si="188"/>
        <v>0</v>
      </c>
      <c r="BB226" s="36">
        <f t="shared" si="189"/>
        <v>0</v>
      </c>
      <c r="BC226" s="36">
        <f t="shared" si="190"/>
        <v>0</v>
      </c>
      <c r="BD226" s="36">
        <f t="shared" si="191"/>
        <v>0</v>
      </c>
      <c r="BE226" s="36">
        <f t="shared" si="192"/>
        <v>0</v>
      </c>
      <c r="BF226" s="36">
        <f t="shared" si="193"/>
        <v>0</v>
      </c>
      <c r="BG226" s="36">
        <f t="shared" si="194"/>
        <v>0</v>
      </c>
      <c r="BH226" s="36">
        <f t="shared" si="195"/>
        <v>0</v>
      </c>
      <c r="BI226" s="36">
        <f t="shared" si="196"/>
        <v>0</v>
      </c>
      <c r="BJ226" s="36">
        <f t="shared" si="197"/>
        <v>0</v>
      </c>
      <c r="BK226" s="36">
        <f t="shared" si="143"/>
        <v>0</v>
      </c>
      <c r="BL226" s="36">
        <f t="shared" si="144"/>
        <v>0</v>
      </c>
      <c r="BM226" s="36">
        <f t="shared" si="198"/>
        <v>0</v>
      </c>
      <c r="BN226" s="36">
        <f t="shared" si="199"/>
        <v>0</v>
      </c>
      <c r="BO226" s="36">
        <f t="shared" si="200"/>
        <v>0</v>
      </c>
    </row>
    <row r="227" spans="1:67" ht="18" customHeight="1" x14ac:dyDescent="0.3">
      <c r="A227" s="80" t="str" cm="1">
        <f t="array" ref="A227">IFERROR(INDEX(Schools!$E$2:$E$852,MATCH(0,IF($C$8=Schools!$C$2:$C$852,COUNTIF($A$136:A226,Schools!$E$2:$E$852),""),0)),"")</f>
        <v/>
      </c>
      <c r="B227" s="84" t="str" cm="1">
        <f t="array" ref="B227">IFERROR(INDEX(Schools!$B$2:$B$852,MATCH(1,(Schools!$E$2:$E$852=A227)*(Schools!$C$2:$C$852=$C$8),0)),"")</f>
        <v/>
      </c>
      <c r="C227" s="85"/>
      <c r="D227" s="85"/>
      <c r="E227" s="86"/>
      <c r="F227" s="80" t="str" cm="1">
        <f t="array" ref="F227">IFERROR(INDEX(Schools!$D$2:$D$852,MATCH(1,(Schools!$E$2:$E$852=A227)*(Schools!$C$2:$C$852=$C$8),0)),"")</f>
        <v/>
      </c>
      <c r="G227" s="87" t="s">
        <v>653</v>
      </c>
      <c r="H227" s="36">
        <f t="shared" si="201"/>
        <v>0</v>
      </c>
      <c r="I227" s="36">
        <f t="shared" si="145"/>
        <v>0</v>
      </c>
      <c r="J227" s="36">
        <f t="shared" si="146"/>
        <v>0</v>
      </c>
      <c r="K227" s="36">
        <f t="shared" si="147"/>
        <v>0</v>
      </c>
      <c r="L227" s="36">
        <f t="shared" si="148"/>
        <v>0</v>
      </c>
      <c r="M227" s="36">
        <f t="shared" si="149"/>
        <v>0</v>
      </c>
      <c r="N227" s="36">
        <f t="shared" si="150"/>
        <v>0</v>
      </c>
      <c r="O227" s="36">
        <f t="shared" si="151"/>
        <v>0</v>
      </c>
      <c r="P227" s="36">
        <f t="shared" si="152"/>
        <v>0</v>
      </c>
      <c r="Q227" s="36">
        <f t="shared" si="153"/>
        <v>0</v>
      </c>
      <c r="R227" s="36">
        <f t="shared" si="154"/>
        <v>0</v>
      </c>
      <c r="S227" s="36">
        <f t="shared" si="155"/>
        <v>0</v>
      </c>
      <c r="T227" s="36">
        <f t="shared" si="156"/>
        <v>0</v>
      </c>
      <c r="U227" s="36">
        <f t="shared" si="157"/>
        <v>0</v>
      </c>
      <c r="V227" s="36">
        <f t="shared" si="158"/>
        <v>0</v>
      </c>
      <c r="W227" s="36">
        <f t="shared" si="159"/>
        <v>0</v>
      </c>
      <c r="X227" s="36">
        <f t="shared" si="160"/>
        <v>0</v>
      </c>
      <c r="Y227" s="36">
        <f t="shared" si="161"/>
        <v>0</v>
      </c>
      <c r="Z227" s="36">
        <f t="shared" si="162"/>
        <v>0</v>
      </c>
      <c r="AA227" s="36">
        <f t="shared" si="163"/>
        <v>0</v>
      </c>
      <c r="AB227" s="36">
        <f t="shared" si="164"/>
        <v>0</v>
      </c>
      <c r="AC227" s="36">
        <f t="shared" si="165"/>
        <v>0</v>
      </c>
      <c r="AD227" s="36">
        <f t="shared" si="166"/>
        <v>0</v>
      </c>
      <c r="AE227" s="36">
        <f t="shared" si="167"/>
        <v>0</v>
      </c>
      <c r="AF227" s="36">
        <f t="shared" si="168"/>
        <v>0</v>
      </c>
      <c r="AG227" s="36">
        <f t="shared" si="169"/>
        <v>0</v>
      </c>
      <c r="AH227" s="36">
        <f t="shared" si="170"/>
        <v>0</v>
      </c>
      <c r="AI227" s="36">
        <f t="shared" si="171"/>
        <v>0</v>
      </c>
      <c r="AJ227" s="36">
        <f t="shared" si="172"/>
        <v>0</v>
      </c>
      <c r="AK227" s="36">
        <f t="shared" si="173"/>
        <v>0</v>
      </c>
      <c r="AL227" s="36">
        <f t="shared" si="174"/>
        <v>0</v>
      </c>
      <c r="AM227" s="36">
        <f t="shared" si="175"/>
        <v>0</v>
      </c>
      <c r="AN227" s="36">
        <f t="shared" si="176"/>
        <v>0</v>
      </c>
      <c r="AO227" s="36">
        <f t="shared" si="177"/>
        <v>0</v>
      </c>
      <c r="AP227" s="36">
        <f t="shared" si="178"/>
        <v>0</v>
      </c>
      <c r="AQ227" s="36">
        <f t="shared" si="179"/>
        <v>0</v>
      </c>
      <c r="AR227" s="36">
        <f t="shared" si="180"/>
        <v>0</v>
      </c>
      <c r="AS227" s="36">
        <f t="shared" si="181"/>
        <v>0</v>
      </c>
      <c r="AT227" s="36">
        <f t="shared" si="182"/>
        <v>0</v>
      </c>
      <c r="AU227" s="36">
        <f t="shared" si="183"/>
        <v>0</v>
      </c>
      <c r="AV227" s="36">
        <f t="shared" si="184"/>
        <v>0</v>
      </c>
      <c r="AW227" s="36">
        <f t="shared" si="142"/>
        <v>0</v>
      </c>
      <c r="AX227" s="36">
        <f t="shared" si="185"/>
        <v>0</v>
      </c>
      <c r="AY227" s="36">
        <f t="shared" si="186"/>
        <v>0</v>
      </c>
      <c r="AZ227" s="36">
        <f t="shared" si="187"/>
        <v>0</v>
      </c>
      <c r="BA227" s="36">
        <f t="shared" si="188"/>
        <v>0</v>
      </c>
      <c r="BB227" s="36">
        <f t="shared" si="189"/>
        <v>0</v>
      </c>
      <c r="BC227" s="36">
        <f t="shared" si="190"/>
        <v>0</v>
      </c>
      <c r="BD227" s="36">
        <f t="shared" si="191"/>
        <v>0</v>
      </c>
      <c r="BE227" s="36">
        <f t="shared" si="192"/>
        <v>0</v>
      </c>
      <c r="BF227" s="36">
        <f t="shared" si="193"/>
        <v>0</v>
      </c>
      <c r="BG227" s="36">
        <f t="shared" si="194"/>
        <v>0</v>
      </c>
      <c r="BH227" s="36">
        <f t="shared" si="195"/>
        <v>0</v>
      </c>
      <c r="BI227" s="36">
        <f t="shared" si="196"/>
        <v>0</v>
      </c>
      <c r="BJ227" s="36">
        <f t="shared" si="197"/>
        <v>0</v>
      </c>
      <c r="BK227" s="36">
        <f t="shared" si="143"/>
        <v>0</v>
      </c>
      <c r="BL227" s="36">
        <f t="shared" si="144"/>
        <v>0</v>
      </c>
      <c r="BM227" s="36">
        <f t="shared" si="198"/>
        <v>0</v>
      </c>
      <c r="BN227" s="36">
        <f t="shared" si="199"/>
        <v>0</v>
      </c>
      <c r="BO227" s="36">
        <f t="shared" si="200"/>
        <v>0</v>
      </c>
    </row>
    <row r="228" spans="1:67" ht="18" customHeight="1" x14ac:dyDescent="0.3">
      <c r="A228" s="80" t="str" cm="1">
        <f t="array" ref="A228">IFERROR(INDEX(Schools!$E$2:$E$852,MATCH(0,IF($C$8=Schools!$C$2:$C$852,COUNTIF($A$136:A227,Schools!$E$2:$E$852),""),0)),"")</f>
        <v/>
      </c>
      <c r="B228" s="84" t="str" cm="1">
        <f t="array" ref="B228">IFERROR(INDEX(Schools!$B$2:$B$852,MATCH(1,(Schools!$E$2:$E$852=A228)*(Schools!$C$2:$C$852=$C$8),0)),"")</f>
        <v/>
      </c>
      <c r="C228" s="85"/>
      <c r="D228" s="85"/>
      <c r="E228" s="86"/>
      <c r="F228" s="80" t="str" cm="1">
        <f t="array" ref="F228">IFERROR(INDEX(Schools!$D$2:$D$852,MATCH(1,(Schools!$E$2:$E$852=A228)*(Schools!$C$2:$C$852=$C$8),0)),"")</f>
        <v/>
      </c>
      <c r="G228" s="87" t="s">
        <v>653</v>
      </c>
      <c r="H228" s="36">
        <f t="shared" si="201"/>
        <v>0</v>
      </c>
      <c r="I228" s="36">
        <f t="shared" si="145"/>
        <v>0</v>
      </c>
      <c r="J228" s="36">
        <f t="shared" si="146"/>
        <v>0</v>
      </c>
      <c r="K228" s="36">
        <f t="shared" si="147"/>
        <v>0</v>
      </c>
      <c r="L228" s="36">
        <f t="shared" si="148"/>
        <v>0</v>
      </c>
      <c r="M228" s="36">
        <f t="shared" si="149"/>
        <v>0</v>
      </c>
      <c r="N228" s="36">
        <f t="shared" si="150"/>
        <v>0</v>
      </c>
      <c r="O228" s="36">
        <f t="shared" si="151"/>
        <v>0</v>
      </c>
      <c r="P228" s="36">
        <f t="shared" si="152"/>
        <v>0</v>
      </c>
      <c r="Q228" s="36">
        <f t="shared" si="153"/>
        <v>0</v>
      </c>
      <c r="R228" s="36">
        <f t="shared" si="154"/>
        <v>0</v>
      </c>
      <c r="S228" s="36">
        <f t="shared" si="155"/>
        <v>0</v>
      </c>
      <c r="T228" s="36">
        <f t="shared" si="156"/>
        <v>0</v>
      </c>
      <c r="U228" s="36">
        <f t="shared" si="157"/>
        <v>0</v>
      </c>
      <c r="V228" s="36">
        <f t="shared" si="158"/>
        <v>0</v>
      </c>
      <c r="W228" s="36">
        <f t="shared" si="159"/>
        <v>0</v>
      </c>
      <c r="X228" s="36">
        <f t="shared" si="160"/>
        <v>0</v>
      </c>
      <c r="Y228" s="36">
        <f t="shared" si="161"/>
        <v>0</v>
      </c>
      <c r="Z228" s="36">
        <f t="shared" si="162"/>
        <v>0</v>
      </c>
      <c r="AA228" s="36">
        <f t="shared" si="163"/>
        <v>0</v>
      </c>
      <c r="AB228" s="36">
        <f t="shared" si="164"/>
        <v>0</v>
      </c>
      <c r="AC228" s="36">
        <f t="shared" si="165"/>
        <v>0</v>
      </c>
      <c r="AD228" s="36">
        <f t="shared" si="166"/>
        <v>0</v>
      </c>
      <c r="AE228" s="36">
        <f t="shared" si="167"/>
        <v>0</v>
      </c>
      <c r="AF228" s="36">
        <f t="shared" si="168"/>
        <v>0</v>
      </c>
      <c r="AG228" s="36">
        <f t="shared" si="169"/>
        <v>0</v>
      </c>
      <c r="AH228" s="36">
        <f t="shared" si="170"/>
        <v>0</v>
      </c>
      <c r="AI228" s="36">
        <f t="shared" si="171"/>
        <v>0</v>
      </c>
      <c r="AJ228" s="36">
        <f t="shared" si="172"/>
        <v>0</v>
      </c>
      <c r="AK228" s="36">
        <f t="shared" si="173"/>
        <v>0</v>
      </c>
      <c r="AL228" s="36">
        <f t="shared" si="174"/>
        <v>0</v>
      </c>
      <c r="AM228" s="36">
        <f t="shared" si="175"/>
        <v>0</v>
      </c>
      <c r="AN228" s="36">
        <f t="shared" si="176"/>
        <v>0</v>
      </c>
      <c r="AO228" s="36">
        <f t="shared" si="177"/>
        <v>0</v>
      </c>
      <c r="AP228" s="36">
        <f t="shared" si="178"/>
        <v>0</v>
      </c>
      <c r="AQ228" s="36">
        <f t="shared" si="179"/>
        <v>0</v>
      </c>
      <c r="AR228" s="36">
        <f t="shared" si="180"/>
        <v>0</v>
      </c>
      <c r="AS228" s="36">
        <f t="shared" si="181"/>
        <v>0</v>
      </c>
      <c r="AT228" s="36">
        <f t="shared" si="182"/>
        <v>0</v>
      </c>
      <c r="AU228" s="36">
        <f t="shared" si="183"/>
        <v>0</v>
      </c>
      <c r="AV228" s="36">
        <f t="shared" si="184"/>
        <v>0</v>
      </c>
      <c r="AW228" s="36">
        <f t="shared" si="142"/>
        <v>0</v>
      </c>
      <c r="AX228" s="36">
        <f t="shared" si="185"/>
        <v>0</v>
      </c>
      <c r="AY228" s="36">
        <f t="shared" si="186"/>
        <v>0</v>
      </c>
      <c r="AZ228" s="36">
        <f t="shared" si="187"/>
        <v>0</v>
      </c>
      <c r="BA228" s="36">
        <f t="shared" si="188"/>
        <v>0</v>
      </c>
      <c r="BB228" s="36">
        <f t="shared" si="189"/>
        <v>0</v>
      </c>
      <c r="BC228" s="36">
        <f t="shared" si="190"/>
        <v>0</v>
      </c>
      <c r="BD228" s="36">
        <f t="shared" si="191"/>
        <v>0</v>
      </c>
      <c r="BE228" s="36">
        <f t="shared" si="192"/>
        <v>0</v>
      </c>
      <c r="BF228" s="36">
        <f t="shared" si="193"/>
        <v>0</v>
      </c>
      <c r="BG228" s="36">
        <f t="shared" si="194"/>
        <v>0</v>
      </c>
      <c r="BH228" s="36">
        <f t="shared" si="195"/>
        <v>0</v>
      </c>
      <c r="BI228" s="36">
        <f t="shared" si="196"/>
        <v>0</v>
      </c>
      <c r="BJ228" s="36">
        <f t="shared" si="197"/>
        <v>0</v>
      </c>
      <c r="BK228" s="36">
        <f t="shared" si="143"/>
        <v>0</v>
      </c>
      <c r="BL228" s="36">
        <f t="shared" si="144"/>
        <v>0</v>
      </c>
      <c r="BM228" s="36">
        <f t="shared" si="198"/>
        <v>0</v>
      </c>
      <c r="BN228" s="36">
        <f t="shared" si="199"/>
        <v>0</v>
      </c>
      <c r="BO228" s="36">
        <f t="shared" si="200"/>
        <v>0</v>
      </c>
    </row>
    <row r="229" spans="1:67" ht="18" customHeight="1" x14ac:dyDescent="0.3">
      <c r="A229" s="80" t="str" cm="1">
        <f t="array" ref="A229">IFERROR(INDEX(Schools!$E$2:$E$852,MATCH(0,IF($C$8=Schools!$C$2:$C$852,COUNTIF($A$136:A228,Schools!$E$2:$E$852),""),0)),"")</f>
        <v/>
      </c>
      <c r="B229" s="84" t="str" cm="1">
        <f t="array" ref="B229">IFERROR(INDEX(Schools!$B$2:$B$852,MATCH(1,(Schools!$E$2:$E$852=A229)*(Schools!$C$2:$C$852=$C$8),0)),"")</f>
        <v/>
      </c>
      <c r="C229" s="85"/>
      <c r="D229" s="85"/>
      <c r="E229" s="86"/>
      <c r="F229" s="80" t="str" cm="1">
        <f t="array" ref="F229">IFERROR(INDEX(Schools!$D$2:$D$852,MATCH(1,(Schools!$E$2:$E$852=A229)*(Schools!$C$2:$C$852=$C$8),0)),"")</f>
        <v/>
      </c>
      <c r="G229" s="87" t="s">
        <v>653</v>
      </c>
      <c r="H229" s="36">
        <f t="shared" si="201"/>
        <v>0</v>
      </c>
      <c r="I229" s="36">
        <f t="shared" si="145"/>
        <v>0</v>
      </c>
      <c r="J229" s="36">
        <f t="shared" si="146"/>
        <v>0</v>
      </c>
      <c r="K229" s="36">
        <f t="shared" si="147"/>
        <v>0</v>
      </c>
      <c r="L229" s="36">
        <f t="shared" si="148"/>
        <v>0</v>
      </c>
      <c r="M229" s="36">
        <f t="shared" si="149"/>
        <v>0</v>
      </c>
      <c r="N229" s="36">
        <f t="shared" si="150"/>
        <v>0</v>
      </c>
      <c r="O229" s="36">
        <f t="shared" si="151"/>
        <v>0</v>
      </c>
      <c r="P229" s="36">
        <f t="shared" si="152"/>
        <v>0</v>
      </c>
      <c r="Q229" s="36">
        <f t="shared" si="153"/>
        <v>0</v>
      </c>
      <c r="R229" s="36">
        <f t="shared" si="154"/>
        <v>0</v>
      </c>
      <c r="S229" s="36">
        <f t="shared" si="155"/>
        <v>0</v>
      </c>
      <c r="T229" s="36">
        <f t="shared" si="156"/>
        <v>0</v>
      </c>
      <c r="U229" s="36">
        <f t="shared" si="157"/>
        <v>0</v>
      </c>
      <c r="V229" s="36">
        <f t="shared" si="158"/>
        <v>0</v>
      </c>
      <c r="W229" s="36">
        <f t="shared" si="159"/>
        <v>0</v>
      </c>
      <c r="X229" s="36">
        <f t="shared" si="160"/>
        <v>0</v>
      </c>
      <c r="Y229" s="36">
        <f t="shared" si="161"/>
        <v>0</v>
      </c>
      <c r="Z229" s="36">
        <f t="shared" si="162"/>
        <v>0</v>
      </c>
      <c r="AA229" s="36">
        <f t="shared" si="163"/>
        <v>0</v>
      </c>
      <c r="AB229" s="36">
        <f t="shared" si="164"/>
        <v>0</v>
      </c>
      <c r="AC229" s="36">
        <f t="shared" si="165"/>
        <v>0</v>
      </c>
      <c r="AD229" s="36">
        <f t="shared" si="166"/>
        <v>0</v>
      </c>
      <c r="AE229" s="36">
        <f t="shared" si="167"/>
        <v>0</v>
      </c>
      <c r="AF229" s="36">
        <f t="shared" si="168"/>
        <v>0</v>
      </c>
      <c r="AG229" s="36">
        <f t="shared" si="169"/>
        <v>0</v>
      </c>
      <c r="AH229" s="36">
        <f t="shared" si="170"/>
        <v>0</v>
      </c>
      <c r="AI229" s="36">
        <f t="shared" si="171"/>
        <v>0</v>
      </c>
      <c r="AJ229" s="36">
        <f t="shared" si="172"/>
        <v>0</v>
      </c>
      <c r="AK229" s="36">
        <f t="shared" si="173"/>
        <v>0</v>
      </c>
      <c r="AL229" s="36">
        <f t="shared" si="174"/>
        <v>0</v>
      </c>
      <c r="AM229" s="36">
        <f t="shared" si="175"/>
        <v>0</v>
      </c>
      <c r="AN229" s="36">
        <f t="shared" si="176"/>
        <v>0</v>
      </c>
      <c r="AO229" s="36">
        <f t="shared" si="177"/>
        <v>0</v>
      </c>
      <c r="AP229" s="36">
        <f t="shared" si="178"/>
        <v>0</v>
      </c>
      <c r="AQ229" s="36">
        <f t="shared" si="179"/>
        <v>0</v>
      </c>
      <c r="AR229" s="36">
        <f t="shared" si="180"/>
        <v>0</v>
      </c>
      <c r="AS229" s="36">
        <f t="shared" si="181"/>
        <v>0</v>
      </c>
      <c r="AT229" s="36">
        <f t="shared" si="182"/>
        <v>0</v>
      </c>
      <c r="AU229" s="36">
        <f t="shared" si="183"/>
        <v>0</v>
      </c>
      <c r="AV229" s="36">
        <f t="shared" si="184"/>
        <v>0</v>
      </c>
      <c r="AW229" s="36">
        <f t="shared" si="142"/>
        <v>0</v>
      </c>
      <c r="AX229" s="36">
        <f t="shared" si="185"/>
        <v>0</v>
      </c>
      <c r="AY229" s="36">
        <f t="shared" si="186"/>
        <v>0</v>
      </c>
      <c r="AZ229" s="36">
        <f t="shared" si="187"/>
        <v>0</v>
      </c>
      <c r="BA229" s="36">
        <f t="shared" si="188"/>
        <v>0</v>
      </c>
      <c r="BB229" s="36">
        <f t="shared" si="189"/>
        <v>0</v>
      </c>
      <c r="BC229" s="36">
        <f t="shared" si="190"/>
        <v>0</v>
      </c>
      <c r="BD229" s="36">
        <f t="shared" si="191"/>
        <v>0</v>
      </c>
      <c r="BE229" s="36">
        <f t="shared" si="192"/>
        <v>0</v>
      </c>
      <c r="BF229" s="36">
        <f t="shared" si="193"/>
        <v>0</v>
      </c>
      <c r="BG229" s="36">
        <f t="shared" si="194"/>
        <v>0</v>
      </c>
      <c r="BH229" s="36">
        <f t="shared" si="195"/>
        <v>0</v>
      </c>
      <c r="BI229" s="36">
        <f t="shared" si="196"/>
        <v>0</v>
      </c>
      <c r="BJ229" s="36">
        <f t="shared" si="197"/>
        <v>0</v>
      </c>
      <c r="BK229" s="36">
        <f t="shared" si="143"/>
        <v>0</v>
      </c>
      <c r="BL229" s="36">
        <f t="shared" si="144"/>
        <v>0</v>
      </c>
      <c r="BM229" s="36">
        <f t="shared" si="198"/>
        <v>0</v>
      </c>
      <c r="BN229" s="36">
        <f t="shared" si="199"/>
        <v>0</v>
      </c>
      <c r="BO229" s="36">
        <f t="shared" si="200"/>
        <v>0</v>
      </c>
    </row>
    <row r="230" spans="1:67" ht="18" customHeight="1" x14ac:dyDescent="0.3">
      <c r="A230" s="80" t="str" cm="1">
        <f t="array" ref="A230">IFERROR(INDEX(Schools!$E$2:$E$852,MATCH(0,IF($C$8=Schools!$C$2:$C$852,COUNTIF($A$136:A229,Schools!$E$2:$E$852),""),0)),"")</f>
        <v/>
      </c>
      <c r="B230" s="84" t="str" cm="1">
        <f t="array" ref="B230">IFERROR(INDEX(Schools!$B$2:$B$852,MATCH(1,(Schools!$E$2:$E$852=A230)*(Schools!$C$2:$C$852=$C$8),0)),"")</f>
        <v/>
      </c>
      <c r="C230" s="85"/>
      <c r="D230" s="85"/>
      <c r="E230" s="86"/>
      <c r="F230" s="80" t="str" cm="1">
        <f t="array" ref="F230">IFERROR(INDEX(Schools!$D$2:$D$852,MATCH(1,(Schools!$E$2:$E$852=A230)*(Schools!$C$2:$C$852=$C$8),0)),"")</f>
        <v/>
      </c>
      <c r="G230" s="87" t="s">
        <v>653</v>
      </c>
      <c r="H230" s="36">
        <f t="shared" si="201"/>
        <v>0</v>
      </c>
      <c r="I230" s="36">
        <f t="shared" si="145"/>
        <v>0</v>
      </c>
      <c r="J230" s="36">
        <f t="shared" si="146"/>
        <v>0</v>
      </c>
      <c r="K230" s="36">
        <f t="shared" si="147"/>
        <v>0</v>
      </c>
      <c r="L230" s="36">
        <f t="shared" si="148"/>
        <v>0</v>
      </c>
      <c r="M230" s="36">
        <f t="shared" si="149"/>
        <v>0</v>
      </c>
      <c r="N230" s="36">
        <f t="shared" si="150"/>
        <v>0</v>
      </c>
      <c r="O230" s="36">
        <f t="shared" si="151"/>
        <v>0</v>
      </c>
      <c r="P230" s="36">
        <f t="shared" si="152"/>
        <v>0</v>
      </c>
      <c r="Q230" s="36">
        <f t="shared" si="153"/>
        <v>0</v>
      </c>
      <c r="R230" s="36">
        <f t="shared" si="154"/>
        <v>0</v>
      </c>
      <c r="S230" s="36">
        <f t="shared" si="155"/>
        <v>0</v>
      </c>
      <c r="T230" s="36">
        <f t="shared" si="156"/>
        <v>0</v>
      </c>
      <c r="U230" s="36">
        <f t="shared" si="157"/>
        <v>0</v>
      </c>
      <c r="V230" s="36">
        <f t="shared" si="158"/>
        <v>0</v>
      </c>
      <c r="W230" s="36">
        <f t="shared" si="159"/>
        <v>0</v>
      </c>
      <c r="X230" s="36">
        <f t="shared" si="160"/>
        <v>0</v>
      </c>
      <c r="Y230" s="36">
        <f t="shared" si="161"/>
        <v>0</v>
      </c>
      <c r="Z230" s="36">
        <f t="shared" si="162"/>
        <v>0</v>
      </c>
      <c r="AA230" s="36">
        <f t="shared" si="163"/>
        <v>0</v>
      </c>
      <c r="AB230" s="36">
        <f t="shared" si="164"/>
        <v>0</v>
      </c>
      <c r="AC230" s="36">
        <f t="shared" si="165"/>
        <v>0</v>
      </c>
      <c r="AD230" s="36">
        <f t="shared" si="166"/>
        <v>0</v>
      </c>
      <c r="AE230" s="36">
        <f t="shared" si="167"/>
        <v>0</v>
      </c>
      <c r="AF230" s="36">
        <f t="shared" si="168"/>
        <v>0</v>
      </c>
      <c r="AG230" s="36">
        <f t="shared" si="169"/>
        <v>0</v>
      </c>
      <c r="AH230" s="36">
        <f t="shared" si="170"/>
        <v>0</v>
      </c>
      <c r="AI230" s="36">
        <f t="shared" si="171"/>
        <v>0</v>
      </c>
      <c r="AJ230" s="36">
        <f t="shared" si="172"/>
        <v>0</v>
      </c>
      <c r="AK230" s="36">
        <f t="shared" si="173"/>
        <v>0</v>
      </c>
      <c r="AL230" s="36">
        <f t="shared" si="174"/>
        <v>0</v>
      </c>
      <c r="AM230" s="36">
        <f t="shared" si="175"/>
        <v>0</v>
      </c>
      <c r="AN230" s="36">
        <f t="shared" si="176"/>
        <v>0</v>
      </c>
      <c r="AO230" s="36">
        <f t="shared" si="177"/>
        <v>0</v>
      </c>
      <c r="AP230" s="36">
        <f t="shared" si="178"/>
        <v>0</v>
      </c>
      <c r="AQ230" s="36">
        <f t="shared" si="179"/>
        <v>0</v>
      </c>
      <c r="AR230" s="36">
        <f t="shared" si="180"/>
        <v>0</v>
      </c>
      <c r="AS230" s="36">
        <f t="shared" si="181"/>
        <v>0</v>
      </c>
      <c r="AT230" s="36">
        <f t="shared" si="182"/>
        <v>0</v>
      </c>
      <c r="AU230" s="36">
        <f t="shared" si="183"/>
        <v>0</v>
      </c>
      <c r="AV230" s="36">
        <f t="shared" si="184"/>
        <v>0</v>
      </c>
      <c r="AW230" s="36">
        <f t="shared" si="142"/>
        <v>0</v>
      </c>
      <c r="AX230" s="36">
        <f t="shared" si="185"/>
        <v>0</v>
      </c>
      <c r="AY230" s="36">
        <f t="shared" si="186"/>
        <v>0</v>
      </c>
      <c r="AZ230" s="36">
        <f t="shared" si="187"/>
        <v>0</v>
      </c>
      <c r="BA230" s="36">
        <f t="shared" si="188"/>
        <v>0</v>
      </c>
      <c r="BB230" s="36">
        <f t="shared" si="189"/>
        <v>0</v>
      </c>
      <c r="BC230" s="36">
        <f t="shared" si="190"/>
        <v>0</v>
      </c>
      <c r="BD230" s="36">
        <f t="shared" si="191"/>
        <v>0</v>
      </c>
      <c r="BE230" s="36">
        <f t="shared" si="192"/>
        <v>0</v>
      </c>
      <c r="BF230" s="36">
        <f t="shared" si="193"/>
        <v>0</v>
      </c>
      <c r="BG230" s="36">
        <f t="shared" si="194"/>
        <v>0</v>
      </c>
      <c r="BH230" s="36">
        <f t="shared" si="195"/>
        <v>0</v>
      </c>
      <c r="BI230" s="36">
        <f t="shared" si="196"/>
        <v>0</v>
      </c>
      <c r="BJ230" s="36">
        <f t="shared" si="197"/>
        <v>0</v>
      </c>
      <c r="BK230" s="36">
        <f t="shared" si="143"/>
        <v>0</v>
      </c>
      <c r="BL230" s="36">
        <f t="shared" si="144"/>
        <v>0</v>
      </c>
      <c r="BM230" s="36">
        <f t="shared" si="198"/>
        <v>0</v>
      </c>
      <c r="BN230" s="36">
        <f t="shared" si="199"/>
        <v>0</v>
      </c>
      <c r="BO230" s="36">
        <f t="shared" si="200"/>
        <v>0</v>
      </c>
    </row>
    <row r="231" spans="1:67" ht="18" customHeight="1" x14ac:dyDescent="0.3">
      <c r="A231" s="80" t="str" cm="1">
        <f t="array" ref="A231">IFERROR(INDEX(Schools!$E$2:$E$852,MATCH(0,IF($C$8=Schools!$C$2:$C$852,COUNTIF($A$136:A230,Schools!$E$2:$E$852),""),0)),"")</f>
        <v/>
      </c>
      <c r="B231" s="84" t="str" cm="1">
        <f t="array" ref="B231">IFERROR(INDEX(Schools!$B$2:$B$852,MATCH(1,(Schools!$E$2:$E$852=A231)*(Schools!$C$2:$C$852=$C$8),0)),"")</f>
        <v/>
      </c>
      <c r="C231" s="85"/>
      <c r="D231" s="85"/>
      <c r="E231" s="86"/>
      <c r="F231" s="80" t="str" cm="1">
        <f t="array" ref="F231">IFERROR(INDEX(Schools!$D$2:$D$852,MATCH(1,(Schools!$E$2:$E$852=A231)*(Schools!$C$2:$C$852=$C$8),0)),"")</f>
        <v/>
      </c>
      <c r="G231" s="87" t="s">
        <v>653</v>
      </c>
      <c r="H231" s="36">
        <f t="shared" si="201"/>
        <v>0</v>
      </c>
      <c r="I231" s="36">
        <f t="shared" si="145"/>
        <v>0</v>
      </c>
      <c r="J231" s="36">
        <f t="shared" si="146"/>
        <v>0</v>
      </c>
      <c r="K231" s="36">
        <f t="shared" si="147"/>
        <v>0</v>
      </c>
      <c r="L231" s="36">
        <f t="shared" si="148"/>
        <v>0</v>
      </c>
      <c r="M231" s="36">
        <f t="shared" si="149"/>
        <v>0</v>
      </c>
      <c r="N231" s="36">
        <f t="shared" si="150"/>
        <v>0</v>
      </c>
      <c r="O231" s="36">
        <f t="shared" si="151"/>
        <v>0</v>
      </c>
      <c r="P231" s="36">
        <f t="shared" si="152"/>
        <v>0</v>
      </c>
      <c r="Q231" s="36">
        <f t="shared" si="153"/>
        <v>0</v>
      </c>
      <c r="R231" s="36">
        <f t="shared" si="154"/>
        <v>0</v>
      </c>
      <c r="S231" s="36">
        <f t="shared" si="155"/>
        <v>0</v>
      </c>
      <c r="T231" s="36">
        <f t="shared" si="156"/>
        <v>0</v>
      </c>
      <c r="U231" s="36">
        <f t="shared" si="157"/>
        <v>0</v>
      </c>
      <c r="V231" s="36">
        <f t="shared" si="158"/>
        <v>0</v>
      </c>
      <c r="W231" s="36">
        <f t="shared" si="159"/>
        <v>0</v>
      </c>
      <c r="X231" s="36">
        <f t="shared" si="160"/>
        <v>0</v>
      </c>
      <c r="Y231" s="36">
        <f t="shared" si="161"/>
        <v>0</v>
      </c>
      <c r="Z231" s="36">
        <f t="shared" si="162"/>
        <v>0</v>
      </c>
      <c r="AA231" s="36">
        <f t="shared" si="163"/>
        <v>0</v>
      </c>
      <c r="AB231" s="36">
        <f t="shared" si="164"/>
        <v>0</v>
      </c>
      <c r="AC231" s="36">
        <f t="shared" si="165"/>
        <v>0</v>
      </c>
      <c r="AD231" s="36">
        <f t="shared" si="166"/>
        <v>0</v>
      </c>
      <c r="AE231" s="36">
        <f t="shared" si="167"/>
        <v>0</v>
      </c>
      <c r="AF231" s="36">
        <f t="shared" si="168"/>
        <v>0</v>
      </c>
      <c r="AG231" s="36">
        <f t="shared" si="169"/>
        <v>0</v>
      </c>
      <c r="AH231" s="36">
        <f t="shared" si="170"/>
        <v>0</v>
      </c>
      <c r="AI231" s="36">
        <f t="shared" si="171"/>
        <v>0</v>
      </c>
      <c r="AJ231" s="36">
        <f t="shared" si="172"/>
        <v>0</v>
      </c>
      <c r="AK231" s="36">
        <f t="shared" si="173"/>
        <v>0</v>
      </c>
      <c r="AL231" s="36">
        <f t="shared" si="174"/>
        <v>0</v>
      </c>
      <c r="AM231" s="36">
        <f t="shared" si="175"/>
        <v>0</v>
      </c>
      <c r="AN231" s="36">
        <f t="shared" si="176"/>
        <v>0</v>
      </c>
      <c r="AO231" s="36">
        <f t="shared" si="177"/>
        <v>0</v>
      </c>
      <c r="AP231" s="36">
        <f t="shared" si="178"/>
        <v>0</v>
      </c>
      <c r="AQ231" s="36">
        <f t="shared" si="179"/>
        <v>0</v>
      </c>
      <c r="AR231" s="36">
        <f t="shared" si="180"/>
        <v>0</v>
      </c>
      <c r="AS231" s="36">
        <f t="shared" si="181"/>
        <v>0</v>
      </c>
      <c r="AT231" s="36">
        <f t="shared" si="182"/>
        <v>0</v>
      </c>
      <c r="AU231" s="36">
        <f t="shared" si="183"/>
        <v>0</v>
      </c>
      <c r="AV231" s="36">
        <f t="shared" si="184"/>
        <v>0</v>
      </c>
      <c r="AW231" s="36">
        <f t="shared" si="142"/>
        <v>0</v>
      </c>
      <c r="AX231" s="36">
        <f t="shared" si="185"/>
        <v>0</v>
      </c>
      <c r="AY231" s="36">
        <f t="shared" si="186"/>
        <v>0</v>
      </c>
      <c r="AZ231" s="36">
        <f t="shared" si="187"/>
        <v>0</v>
      </c>
      <c r="BA231" s="36">
        <f t="shared" si="188"/>
        <v>0</v>
      </c>
      <c r="BB231" s="36">
        <f t="shared" si="189"/>
        <v>0</v>
      </c>
      <c r="BC231" s="36">
        <f t="shared" si="190"/>
        <v>0</v>
      </c>
      <c r="BD231" s="36">
        <f t="shared" si="191"/>
        <v>0</v>
      </c>
      <c r="BE231" s="36">
        <f t="shared" si="192"/>
        <v>0</v>
      </c>
      <c r="BF231" s="36">
        <f t="shared" si="193"/>
        <v>0</v>
      </c>
      <c r="BG231" s="36">
        <f t="shared" si="194"/>
        <v>0</v>
      </c>
      <c r="BH231" s="36">
        <f t="shared" si="195"/>
        <v>0</v>
      </c>
      <c r="BI231" s="36">
        <f t="shared" si="196"/>
        <v>0</v>
      </c>
      <c r="BJ231" s="36">
        <f t="shared" si="197"/>
        <v>0</v>
      </c>
      <c r="BK231" s="36">
        <f t="shared" si="143"/>
        <v>0</v>
      </c>
      <c r="BL231" s="36">
        <f t="shared" si="144"/>
        <v>0</v>
      </c>
      <c r="BM231" s="36">
        <f t="shared" si="198"/>
        <v>0</v>
      </c>
      <c r="BN231" s="36">
        <f t="shared" si="199"/>
        <v>0</v>
      </c>
      <c r="BO231" s="36">
        <f t="shared" si="200"/>
        <v>0</v>
      </c>
    </row>
    <row r="232" spans="1:67" ht="18" customHeight="1" x14ac:dyDescent="0.3">
      <c r="A232" s="80" t="str" cm="1">
        <f t="array" ref="A232">IFERROR(INDEX(Schools!$E$2:$E$852,MATCH(0,IF($C$8=Schools!$C$2:$C$852,COUNTIF($A$136:A231,Schools!$E$2:$E$852),""),0)),"")</f>
        <v/>
      </c>
      <c r="B232" s="84" t="str" cm="1">
        <f t="array" ref="B232">IFERROR(INDEX(Schools!$B$2:$B$852,MATCH(1,(Schools!$E$2:$E$852=A232)*(Schools!$C$2:$C$852=$C$8),0)),"")</f>
        <v/>
      </c>
      <c r="C232" s="85"/>
      <c r="D232" s="85"/>
      <c r="E232" s="86"/>
      <c r="F232" s="80" t="str" cm="1">
        <f t="array" ref="F232">IFERROR(INDEX(Schools!$D$2:$D$852,MATCH(1,(Schools!$E$2:$E$852=A232)*(Schools!$C$2:$C$852=$C$8),0)),"")</f>
        <v/>
      </c>
      <c r="G232" s="87" t="s">
        <v>653</v>
      </c>
      <c r="H232" s="36">
        <f t="shared" si="201"/>
        <v>0</v>
      </c>
      <c r="I232" s="36">
        <f t="shared" si="145"/>
        <v>0</v>
      </c>
      <c r="J232" s="36">
        <f t="shared" si="146"/>
        <v>0</v>
      </c>
      <c r="K232" s="36">
        <f t="shared" si="147"/>
        <v>0</v>
      </c>
      <c r="L232" s="36">
        <f t="shared" si="148"/>
        <v>0</v>
      </c>
      <c r="M232" s="36">
        <f t="shared" si="149"/>
        <v>0</v>
      </c>
      <c r="N232" s="36">
        <f t="shared" si="150"/>
        <v>0</v>
      </c>
      <c r="O232" s="36">
        <f t="shared" si="151"/>
        <v>0</v>
      </c>
      <c r="P232" s="36">
        <f t="shared" si="152"/>
        <v>0</v>
      </c>
      <c r="Q232" s="36">
        <f t="shared" si="153"/>
        <v>0</v>
      </c>
      <c r="R232" s="36">
        <f t="shared" si="154"/>
        <v>0</v>
      </c>
      <c r="S232" s="36">
        <f t="shared" si="155"/>
        <v>0</v>
      </c>
      <c r="T232" s="36">
        <f t="shared" si="156"/>
        <v>0</v>
      </c>
      <c r="U232" s="36">
        <f t="shared" si="157"/>
        <v>0</v>
      </c>
      <c r="V232" s="36">
        <f t="shared" si="158"/>
        <v>0</v>
      </c>
      <c r="W232" s="36">
        <f t="shared" si="159"/>
        <v>0</v>
      </c>
      <c r="X232" s="36">
        <f t="shared" si="160"/>
        <v>0</v>
      </c>
      <c r="Y232" s="36">
        <f t="shared" si="161"/>
        <v>0</v>
      </c>
      <c r="Z232" s="36">
        <f t="shared" si="162"/>
        <v>0</v>
      </c>
      <c r="AA232" s="36">
        <f t="shared" si="163"/>
        <v>0</v>
      </c>
      <c r="AB232" s="36">
        <f t="shared" si="164"/>
        <v>0</v>
      </c>
      <c r="AC232" s="36">
        <f t="shared" si="165"/>
        <v>0</v>
      </c>
      <c r="AD232" s="36">
        <f t="shared" si="166"/>
        <v>0</v>
      </c>
      <c r="AE232" s="36">
        <f t="shared" si="167"/>
        <v>0</v>
      </c>
      <c r="AF232" s="36">
        <f t="shared" si="168"/>
        <v>0</v>
      </c>
      <c r="AG232" s="36">
        <f t="shared" si="169"/>
        <v>0</v>
      </c>
      <c r="AH232" s="36">
        <f t="shared" si="170"/>
        <v>0</v>
      </c>
      <c r="AI232" s="36">
        <f t="shared" si="171"/>
        <v>0</v>
      </c>
      <c r="AJ232" s="36">
        <f t="shared" si="172"/>
        <v>0</v>
      </c>
      <c r="AK232" s="36">
        <f t="shared" si="173"/>
        <v>0</v>
      </c>
      <c r="AL232" s="36">
        <f t="shared" si="174"/>
        <v>0</v>
      </c>
      <c r="AM232" s="36">
        <f t="shared" si="175"/>
        <v>0</v>
      </c>
      <c r="AN232" s="36">
        <f t="shared" si="176"/>
        <v>0</v>
      </c>
      <c r="AO232" s="36">
        <f t="shared" si="177"/>
        <v>0</v>
      </c>
      <c r="AP232" s="36">
        <f t="shared" si="178"/>
        <v>0</v>
      </c>
      <c r="AQ232" s="36">
        <f t="shared" si="179"/>
        <v>0</v>
      </c>
      <c r="AR232" s="36">
        <f t="shared" si="180"/>
        <v>0</v>
      </c>
      <c r="AS232" s="36">
        <f t="shared" si="181"/>
        <v>0</v>
      </c>
      <c r="AT232" s="36">
        <f t="shared" si="182"/>
        <v>0</v>
      </c>
      <c r="AU232" s="36">
        <f t="shared" si="183"/>
        <v>0</v>
      </c>
      <c r="AV232" s="36">
        <f t="shared" si="184"/>
        <v>0</v>
      </c>
      <c r="AW232" s="36">
        <f t="shared" si="142"/>
        <v>0</v>
      </c>
      <c r="AX232" s="36">
        <f t="shared" si="185"/>
        <v>0</v>
      </c>
      <c r="AY232" s="36">
        <f t="shared" si="186"/>
        <v>0</v>
      </c>
      <c r="AZ232" s="36">
        <f t="shared" si="187"/>
        <v>0</v>
      </c>
      <c r="BA232" s="36">
        <f t="shared" si="188"/>
        <v>0</v>
      </c>
      <c r="BB232" s="36">
        <f t="shared" si="189"/>
        <v>0</v>
      </c>
      <c r="BC232" s="36">
        <f t="shared" si="190"/>
        <v>0</v>
      </c>
      <c r="BD232" s="36">
        <f t="shared" si="191"/>
        <v>0</v>
      </c>
      <c r="BE232" s="36">
        <f t="shared" si="192"/>
        <v>0</v>
      </c>
      <c r="BF232" s="36">
        <f t="shared" si="193"/>
        <v>0</v>
      </c>
      <c r="BG232" s="36">
        <f t="shared" si="194"/>
        <v>0</v>
      </c>
      <c r="BH232" s="36">
        <f t="shared" si="195"/>
        <v>0</v>
      </c>
      <c r="BI232" s="36">
        <f t="shared" si="196"/>
        <v>0</v>
      </c>
      <c r="BJ232" s="36">
        <f t="shared" si="197"/>
        <v>0</v>
      </c>
      <c r="BK232" s="36">
        <f t="shared" si="143"/>
        <v>0</v>
      </c>
      <c r="BL232" s="36">
        <f t="shared" si="144"/>
        <v>0</v>
      </c>
      <c r="BM232" s="36">
        <f t="shared" si="198"/>
        <v>0</v>
      </c>
      <c r="BN232" s="36">
        <f t="shared" si="199"/>
        <v>0</v>
      </c>
      <c r="BO232" s="36">
        <f t="shared" si="200"/>
        <v>0</v>
      </c>
    </row>
    <row r="233" spans="1:67" ht="18" customHeight="1" x14ac:dyDescent="0.3">
      <c r="A233" s="80" t="str" cm="1">
        <f t="array" ref="A233">IFERROR(INDEX(Schools!$E$2:$E$852,MATCH(0,IF($C$8=Schools!$C$2:$C$852,COUNTIF($A$136:A232,Schools!$E$2:$E$852),""),0)),"")</f>
        <v/>
      </c>
      <c r="B233" s="84" t="str" cm="1">
        <f t="array" ref="B233">IFERROR(INDEX(Schools!$B$2:$B$852,MATCH(1,(Schools!$E$2:$E$852=A233)*(Schools!$C$2:$C$852=$C$8),0)),"")</f>
        <v/>
      </c>
      <c r="C233" s="85"/>
      <c r="D233" s="85"/>
      <c r="E233" s="86"/>
      <c r="F233" s="80" t="str" cm="1">
        <f t="array" ref="F233">IFERROR(INDEX(Schools!$D$2:$D$852,MATCH(1,(Schools!$E$2:$E$852=A233)*(Schools!$C$2:$C$852=$C$8),0)),"")</f>
        <v/>
      </c>
      <c r="G233" s="87" t="s">
        <v>653</v>
      </c>
      <c r="H233" s="36">
        <f t="shared" si="201"/>
        <v>0</v>
      </c>
      <c r="I233" s="36">
        <f t="shared" si="145"/>
        <v>0</v>
      </c>
      <c r="J233" s="36">
        <f t="shared" si="146"/>
        <v>0</v>
      </c>
      <c r="K233" s="36">
        <f t="shared" si="147"/>
        <v>0</v>
      </c>
      <c r="L233" s="36">
        <f t="shared" si="148"/>
        <v>0</v>
      </c>
      <c r="M233" s="36">
        <f t="shared" si="149"/>
        <v>0</v>
      </c>
      <c r="N233" s="36">
        <f t="shared" si="150"/>
        <v>0</v>
      </c>
      <c r="O233" s="36">
        <f t="shared" si="151"/>
        <v>0</v>
      </c>
      <c r="P233" s="36">
        <f t="shared" si="152"/>
        <v>0</v>
      </c>
      <c r="Q233" s="36">
        <f t="shared" si="153"/>
        <v>0</v>
      </c>
      <c r="R233" s="36">
        <f t="shared" si="154"/>
        <v>0</v>
      </c>
      <c r="S233" s="36">
        <f t="shared" si="155"/>
        <v>0</v>
      </c>
      <c r="T233" s="36">
        <f t="shared" si="156"/>
        <v>0</v>
      </c>
      <c r="U233" s="36">
        <f t="shared" si="157"/>
        <v>0</v>
      </c>
      <c r="V233" s="36">
        <f t="shared" si="158"/>
        <v>0</v>
      </c>
      <c r="W233" s="36">
        <f t="shared" si="159"/>
        <v>0</v>
      </c>
      <c r="X233" s="36">
        <f t="shared" si="160"/>
        <v>0</v>
      </c>
      <c r="Y233" s="36">
        <f t="shared" si="161"/>
        <v>0</v>
      </c>
      <c r="Z233" s="36">
        <f t="shared" si="162"/>
        <v>0</v>
      </c>
      <c r="AA233" s="36">
        <f t="shared" si="163"/>
        <v>0</v>
      </c>
      <c r="AB233" s="36">
        <f t="shared" si="164"/>
        <v>0</v>
      </c>
      <c r="AC233" s="36">
        <f t="shared" si="165"/>
        <v>0</v>
      </c>
      <c r="AD233" s="36">
        <f t="shared" si="166"/>
        <v>0</v>
      </c>
      <c r="AE233" s="36">
        <f t="shared" si="167"/>
        <v>0</v>
      </c>
      <c r="AF233" s="36">
        <f t="shared" si="168"/>
        <v>0</v>
      </c>
      <c r="AG233" s="36">
        <f t="shared" si="169"/>
        <v>0</v>
      </c>
      <c r="AH233" s="36">
        <f t="shared" si="170"/>
        <v>0</v>
      </c>
      <c r="AI233" s="36">
        <f t="shared" si="171"/>
        <v>0</v>
      </c>
      <c r="AJ233" s="36">
        <f t="shared" si="172"/>
        <v>0</v>
      </c>
      <c r="AK233" s="36">
        <f t="shared" si="173"/>
        <v>0</v>
      </c>
      <c r="AL233" s="36">
        <f t="shared" si="174"/>
        <v>0</v>
      </c>
      <c r="AM233" s="36">
        <f t="shared" si="175"/>
        <v>0</v>
      </c>
      <c r="AN233" s="36">
        <f t="shared" si="176"/>
        <v>0</v>
      </c>
      <c r="AO233" s="36">
        <f t="shared" si="177"/>
        <v>0</v>
      </c>
      <c r="AP233" s="36">
        <f t="shared" si="178"/>
        <v>0</v>
      </c>
      <c r="AQ233" s="36">
        <f t="shared" si="179"/>
        <v>0</v>
      </c>
      <c r="AR233" s="36">
        <f t="shared" si="180"/>
        <v>0</v>
      </c>
      <c r="AS233" s="36">
        <f t="shared" si="181"/>
        <v>0</v>
      </c>
      <c r="AT233" s="36">
        <f t="shared" si="182"/>
        <v>0</v>
      </c>
      <c r="AU233" s="36">
        <f t="shared" si="183"/>
        <v>0</v>
      </c>
      <c r="AV233" s="36">
        <f t="shared" si="184"/>
        <v>0</v>
      </c>
      <c r="AW233" s="36">
        <f t="shared" ref="AW233:AW264" si="202">IF($G233="Yes",$G$118+$F$118,0)</f>
        <v>0</v>
      </c>
      <c r="AX233" s="36">
        <f t="shared" si="185"/>
        <v>0</v>
      </c>
      <c r="AY233" s="36">
        <f t="shared" si="186"/>
        <v>0</v>
      </c>
      <c r="AZ233" s="36">
        <f t="shared" si="187"/>
        <v>0</v>
      </c>
      <c r="BA233" s="36">
        <f t="shared" si="188"/>
        <v>0</v>
      </c>
      <c r="BB233" s="36">
        <f t="shared" si="189"/>
        <v>0</v>
      </c>
      <c r="BC233" s="36">
        <f t="shared" si="190"/>
        <v>0</v>
      </c>
      <c r="BD233" s="36">
        <f t="shared" si="191"/>
        <v>0</v>
      </c>
      <c r="BE233" s="36">
        <f t="shared" si="192"/>
        <v>0</v>
      </c>
      <c r="BF233" s="36">
        <f t="shared" si="193"/>
        <v>0</v>
      </c>
      <c r="BG233" s="36">
        <f t="shared" si="194"/>
        <v>0</v>
      </c>
      <c r="BH233" s="36">
        <f t="shared" si="195"/>
        <v>0</v>
      </c>
      <c r="BI233" s="36">
        <f t="shared" si="196"/>
        <v>0</v>
      </c>
      <c r="BJ233" s="36">
        <f t="shared" si="197"/>
        <v>0</v>
      </c>
      <c r="BK233" s="36">
        <f t="shared" ref="BK233:BK264" si="203">IF($G233="Yes",$C$23,0)</f>
        <v>0</v>
      </c>
      <c r="BL233" s="36">
        <f t="shared" ref="BL233:BL264" si="204">IF($G233="Yes",$C$24,0)</f>
        <v>0</v>
      </c>
      <c r="BM233" s="36">
        <f t="shared" si="198"/>
        <v>0</v>
      </c>
      <c r="BN233" s="36">
        <f t="shared" si="199"/>
        <v>0</v>
      </c>
      <c r="BO233" s="36">
        <f t="shared" si="200"/>
        <v>0</v>
      </c>
    </row>
    <row r="234" spans="1:67" ht="18" customHeight="1" x14ac:dyDescent="0.3">
      <c r="A234" s="80" t="str" cm="1">
        <f t="array" ref="A234">IFERROR(INDEX(Schools!$E$2:$E$852,MATCH(0,IF($C$8=Schools!$C$2:$C$852,COUNTIF($A$136:A233,Schools!$E$2:$E$852),""),0)),"")</f>
        <v/>
      </c>
      <c r="B234" s="84" t="str" cm="1">
        <f t="array" ref="B234">IFERROR(INDEX(Schools!$B$2:$B$852,MATCH(1,(Schools!$E$2:$E$852=A234)*(Schools!$C$2:$C$852=$C$8),0)),"")</f>
        <v/>
      </c>
      <c r="C234" s="85"/>
      <c r="D234" s="85"/>
      <c r="E234" s="86"/>
      <c r="F234" s="80" t="str" cm="1">
        <f t="array" ref="F234">IFERROR(INDEX(Schools!$D$2:$D$852,MATCH(1,(Schools!$E$2:$E$852=A234)*(Schools!$C$2:$C$852=$C$8),0)),"")</f>
        <v/>
      </c>
      <c r="G234" s="87" t="s">
        <v>653</v>
      </c>
      <c r="H234" s="36">
        <f t="shared" si="201"/>
        <v>0</v>
      </c>
      <c r="I234" s="36">
        <f t="shared" si="145"/>
        <v>0</v>
      </c>
      <c r="J234" s="36">
        <f t="shared" si="146"/>
        <v>0</v>
      </c>
      <c r="K234" s="36">
        <f t="shared" si="147"/>
        <v>0</v>
      </c>
      <c r="L234" s="36">
        <f t="shared" si="148"/>
        <v>0</v>
      </c>
      <c r="M234" s="36">
        <f t="shared" si="149"/>
        <v>0</v>
      </c>
      <c r="N234" s="36">
        <f t="shared" si="150"/>
        <v>0</v>
      </c>
      <c r="O234" s="36">
        <f t="shared" si="151"/>
        <v>0</v>
      </c>
      <c r="P234" s="36">
        <f t="shared" si="152"/>
        <v>0</v>
      </c>
      <c r="Q234" s="36">
        <f t="shared" si="153"/>
        <v>0</v>
      </c>
      <c r="R234" s="36">
        <f t="shared" si="154"/>
        <v>0</v>
      </c>
      <c r="S234" s="36">
        <f t="shared" si="155"/>
        <v>0</v>
      </c>
      <c r="T234" s="36">
        <f t="shared" si="156"/>
        <v>0</v>
      </c>
      <c r="U234" s="36">
        <f t="shared" si="157"/>
        <v>0</v>
      </c>
      <c r="V234" s="36">
        <f t="shared" si="158"/>
        <v>0</v>
      </c>
      <c r="W234" s="36">
        <f t="shared" si="159"/>
        <v>0</v>
      </c>
      <c r="X234" s="36">
        <f t="shared" si="160"/>
        <v>0</v>
      </c>
      <c r="Y234" s="36">
        <f t="shared" si="161"/>
        <v>0</v>
      </c>
      <c r="Z234" s="36">
        <f t="shared" si="162"/>
        <v>0</v>
      </c>
      <c r="AA234" s="36">
        <f t="shared" si="163"/>
        <v>0</v>
      </c>
      <c r="AB234" s="36">
        <f t="shared" si="164"/>
        <v>0</v>
      </c>
      <c r="AC234" s="36">
        <f t="shared" si="165"/>
        <v>0</v>
      </c>
      <c r="AD234" s="36">
        <f t="shared" si="166"/>
        <v>0</v>
      </c>
      <c r="AE234" s="36">
        <f t="shared" si="167"/>
        <v>0</v>
      </c>
      <c r="AF234" s="36">
        <f t="shared" si="168"/>
        <v>0</v>
      </c>
      <c r="AG234" s="36">
        <f t="shared" si="169"/>
        <v>0</v>
      </c>
      <c r="AH234" s="36">
        <f t="shared" si="170"/>
        <v>0</v>
      </c>
      <c r="AI234" s="36">
        <f t="shared" si="171"/>
        <v>0</v>
      </c>
      <c r="AJ234" s="36">
        <f t="shared" si="172"/>
        <v>0</v>
      </c>
      <c r="AK234" s="36">
        <f t="shared" si="173"/>
        <v>0</v>
      </c>
      <c r="AL234" s="36">
        <f t="shared" si="174"/>
        <v>0</v>
      </c>
      <c r="AM234" s="36">
        <f t="shared" si="175"/>
        <v>0</v>
      </c>
      <c r="AN234" s="36">
        <f t="shared" si="176"/>
        <v>0</v>
      </c>
      <c r="AO234" s="36">
        <f t="shared" si="177"/>
        <v>0</v>
      </c>
      <c r="AP234" s="36">
        <f t="shared" si="178"/>
        <v>0</v>
      </c>
      <c r="AQ234" s="36">
        <f t="shared" si="179"/>
        <v>0</v>
      </c>
      <c r="AR234" s="36">
        <f t="shared" si="180"/>
        <v>0</v>
      </c>
      <c r="AS234" s="36">
        <f t="shared" si="181"/>
        <v>0</v>
      </c>
      <c r="AT234" s="36">
        <f t="shared" si="182"/>
        <v>0</v>
      </c>
      <c r="AU234" s="36">
        <f t="shared" si="183"/>
        <v>0</v>
      </c>
      <c r="AV234" s="36">
        <f t="shared" si="184"/>
        <v>0</v>
      </c>
      <c r="AW234" s="36">
        <f t="shared" si="202"/>
        <v>0</v>
      </c>
      <c r="AX234" s="36">
        <f t="shared" si="185"/>
        <v>0</v>
      </c>
      <c r="AY234" s="36">
        <f t="shared" si="186"/>
        <v>0</v>
      </c>
      <c r="AZ234" s="36">
        <f t="shared" si="187"/>
        <v>0</v>
      </c>
      <c r="BA234" s="36">
        <f t="shared" si="188"/>
        <v>0</v>
      </c>
      <c r="BB234" s="36">
        <f t="shared" si="189"/>
        <v>0</v>
      </c>
      <c r="BC234" s="36">
        <f t="shared" si="190"/>
        <v>0</v>
      </c>
      <c r="BD234" s="36">
        <f t="shared" si="191"/>
        <v>0</v>
      </c>
      <c r="BE234" s="36">
        <f t="shared" si="192"/>
        <v>0</v>
      </c>
      <c r="BF234" s="36">
        <f t="shared" si="193"/>
        <v>0</v>
      </c>
      <c r="BG234" s="36">
        <f t="shared" si="194"/>
        <v>0</v>
      </c>
      <c r="BH234" s="36">
        <f t="shared" si="195"/>
        <v>0</v>
      </c>
      <c r="BI234" s="36">
        <f t="shared" si="196"/>
        <v>0</v>
      </c>
      <c r="BJ234" s="36">
        <f t="shared" si="197"/>
        <v>0</v>
      </c>
      <c r="BK234" s="36">
        <f t="shared" si="203"/>
        <v>0</v>
      </c>
      <c r="BL234" s="36">
        <f t="shared" si="204"/>
        <v>0</v>
      </c>
      <c r="BM234" s="36">
        <f t="shared" si="198"/>
        <v>0</v>
      </c>
      <c r="BN234" s="36">
        <f t="shared" si="199"/>
        <v>0</v>
      </c>
      <c r="BO234" s="36">
        <f t="shared" si="200"/>
        <v>0</v>
      </c>
    </row>
    <row r="235" spans="1:67" ht="18" customHeight="1" x14ac:dyDescent="0.3">
      <c r="A235" s="80" t="str" cm="1">
        <f t="array" ref="A235">IFERROR(INDEX(Schools!$E$2:$E$852,MATCH(0,IF($C$8=Schools!$C$2:$C$852,COUNTIF($A$136:A234,Schools!$E$2:$E$852),""),0)),"")</f>
        <v/>
      </c>
      <c r="B235" s="84" t="str" cm="1">
        <f t="array" ref="B235">IFERROR(INDEX(Schools!$B$2:$B$852,MATCH(1,(Schools!$E$2:$E$852=A235)*(Schools!$C$2:$C$852=$C$8),0)),"")</f>
        <v/>
      </c>
      <c r="C235" s="85"/>
      <c r="D235" s="85"/>
      <c r="E235" s="86"/>
      <c r="F235" s="80" t="str" cm="1">
        <f t="array" ref="F235">IFERROR(INDEX(Schools!$D$2:$D$852,MATCH(1,(Schools!$E$2:$E$852=A235)*(Schools!$C$2:$C$852=$C$8),0)),"")</f>
        <v/>
      </c>
      <c r="G235" s="87" t="s">
        <v>653</v>
      </c>
      <c r="H235" s="36">
        <f t="shared" si="201"/>
        <v>0</v>
      </c>
      <c r="I235" s="36">
        <f t="shared" si="145"/>
        <v>0</v>
      </c>
      <c r="J235" s="36">
        <f t="shared" si="146"/>
        <v>0</v>
      </c>
      <c r="K235" s="36">
        <f t="shared" si="147"/>
        <v>0</v>
      </c>
      <c r="L235" s="36">
        <f t="shared" si="148"/>
        <v>0</v>
      </c>
      <c r="M235" s="36">
        <f t="shared" si="149"/>
        <v>0</v>
      </c>
      <c r="N235" s="36">
        <f t="shared" si="150"/>
        <v>0</v>
      </c>
      <c r="O235" s="36">
        <f t="shared" si="151"/>
        <v>0</v>
      </c>
      <c r="P235" s="36">
        <f t="shared" si="152"/>
        <v>0</v>
      </c>
      <c r="Q235" s="36">
        <f t="shared" si="153"/>
        <v>0</v>
      </c>
      <c r="R235" s="36">
        <f t="shared" si="154"/>
        <v>0</v>
      </c>
      <c r="S235" s="36">
        <f t="shared" si="155"/>
        <v>0</v>
      </c>
      <c r="T235" s="36">
        <f t="shared" si="156"/>
        <v>0</v>
      </c>
      <c r="U235" s="36">
        <f t="shared" si="157"/>
        <v>0</v>
      </c>
      <c r="V235" s="36">
        <f t="shared" si="158"/>
        <v>0</v>
      </c>
      <c r="W235" s="36">
        <f t="shared" si="159"/>
        <v>0</v>
      </c>
      <c r="X235" s="36">
        <f t="shared" si="160"/>
        <v>0</v>
      </c>
      <c r="Y235" s="36">
        <f t="shared" si="161"/>
        <v>0</v>
      </c>
      <c r="Z235" s="36">
        <f t="shared" si="162"/>
        <v>0</v>
      </c>
      <c r="AA235" s="36">
        <f t="shared" si="163"/>
        <v>0</v>
      </c>
      <c r="AB235" s="36">
        <f t="shared" si="164"/>
        <v>0</v>
      </c>
      <c r="AC235" s="36">
        <f t="shared" si="165"/>
        <v>0</v>
      </c>
      <c r="AD235" s="36">
        <f t="shared" si="166"/>
        <v>0</v>
      </c>
      <c r="AE235" s="36">
        <f t="shared" si="167"/>
        <v>0</v>
      </c>
      <c r="AF235" s="36">
        <f t="shared" si="168"/>
        <v>0</v>
      </c>
      <c r="AG235" s="36">
        <f t="shared" si="169"/>
        <v>0</v>
      </c>
      <c r="AH235" s="36">
        <f t="shared" si="170"/>
        <v>0</v>
      </c>
      <c r="AI235" s="36">
        <f t="shared" si="171"/>
        <v>0</v>
      </c>
      <c r="AJ235" s="36">
        <f t="shared" si="172"/>
        <v>0</v>
      </c>
      <c r="AK235" s="36">
        <f t="shared" si="173"/>
        <v>0</v>
      </c>
      <c r="AL235" s="36">
        <f t="shared" si="174"/>
        <v>0</v>
      </c>
      <c r="AM235" s="36">
        <f t="shared" si="175"/>
        <v>0</v>
      </c>
      <c r="AN235" s="36">
        <f t="shared" si="176"/>
        <v>0</v>
      </c>
      <c r="AO235" s="36">
        <f t="shared" si="177"/>
        <v>0</v>
      </c>
      <c r="AP235" s="36">
        <f t="shared" si="178"/>
        <v>0</v>
      </c>
      <c r="AQ235" s="36">
        <f t="shared" si="179"/>
        <v>0</v>
      </c>
      <c r="AR235" s="36">
        <f t="shared" si="180"/>
        <v>0</v>
      </c>
      <c r="AS235" s="36">
        <f t="shared" si="181"/>
        <v>0</v>
      </c>
      <c r="AT235" s="36">
        <f t="shared" si="182"/>
        <v>0</v>
      </c>
      <c r="AU235" s="36">
        <f t="shared" si="183"/>
        <v>0</v>
      </c>
      <c r="AV235" s="36">
        <f t="shared" si="184"/>
        <v>0</v>
      </c>
      <c r="AW235" s="36">
        <f t="shared" si="202"/>
        <v>0</v>
      </c>
      <c r="AX235" s="36">
        <f t="shared" si="185"/>
        <v>0</v>
      </c>
      <c r="AY235" s="36">
        <f t="shared" si="186"/>
        <v>0</v>
      </c>
      <c r="AZ235" s="36">
        <f t="shared" si="187"/>
        <v>0</v>
      </c>
      <c r="BA235" s="36">
        <f t="shared" si="188"/>
        <v>0</v>
      </c>
      <c r="BB235" s="36">
        <f t="shared" si="189"/>
        <v>0</v>
      </c>
      <c r="BC235" s="36">
        <f t="shared" si="190"/>
        <v>0</v>
      </c>
      <c r="BD235" s="36">
        <f t="shared" si="191"/>
        <v>0</v>
      </c>
      <c r="BE235" s="36">
        <f t="shared" si="192"/>
        <v>0</v>
      </c>
      <c r="BF235" s="36">
        <f t="shared" si="193"/>
        <v>0</v>
      </c>
      <c r="BG235" s="36">
        <f t="shared" si="194"/>
        <v>0</v>
      </c>
      <c r="BH235" s="36">
        <f t="shared" si="195"/>
        <v>0</v>
      </c>
      <c r="BI235" s="36">
        <f t="shared" si="196"/>
        <v>0</v>
      </c>
      <c r="BJ235" s="36">
        <f t="shared" si="197"/>
        <v>0</v>
      </c>
      <c r="BK235" s="36">
        <f t="shared" si="203"/>
        <v>0</v>
      </c>
      <c r="BL235" s="36">
        <f t="shared" si="204"/>
        <v>0</v>
      </c>
      <c r="BM235" s="36">
        <f t="shared" si="198"/>
        <v>0</v>
      </c>
      <c r="BN235" s="36">
        <f t="shared" si="199"/>
        <v>0</v>
      </c>
      <c r="BO235" s="36">
        <f t="shared" si="200"/>
        <v>0</v>
      </c>
    </row>
    <row r="236" spans="1:67" ht="18" customHeight="1" x14ac:dyDescent="0.3">
      <c r="A236" s="80" t="str" cm="1">
        <f t="array" ref="A236">IFERROR(INDEX(Schools!$E$2:$E$852,MATCH(0,IF($C$8=Schools!$C$2:$C$852,COUNTIF($A$136:A235,Schools!$E$2:$E$852),""),0)),"")</f>
        <v/>
      </c>
      <c r="B236" s="84" t="str" cm="1">
        <f t="array" ref="B236">IFERROR(INDEX(Schools!$B$2:$B$852,MATCH(1,(Schools!$E$2:$E$852=A236)*(Schools!$C$2:$C$852=$C$8),0)),"")</f>
        <v/>
      </c>
      <c r="C236" s="85"/>
      <c r="D236" s="85"/>
      <c r="E236" s="86"/>
      <c r="F236" s="80" t="str" cm="1">
        <f t="array" ref="F236">IFERROR(INDEX(Schools!$D$2:$D$852,MATCH(1,(Schools!$E$2:$E$852=A236)*(Schools!$C$2:$C$852=$C$8),0)),"")</f>
        <v/>
      </c>
      <c r="G236" s="87" t="s">
        <v>653</v>
      </c>
      <c r="H236" s="36">
        <f t="shared" si="201"/>
        <v>0</v>
      </c>
      <c r="I236" s="36">
        <f t="shared" si="145"/>
        <v>0</v>
      </c>
      <c r="J236" s="36">
        <f t="shared" si="146"/>
        <v>0</v>
      </c>
      <c r="K236" s="36">
        <f t="shared" si="147"/>
        <v>0</v>
      </c>
      <c r="L236" s="36">
        <f t="shared" si="148"/>
        <v>0</v>
      </c>
      <c r="M236" s="36">
        <f t="shared" si="149"/>
        <v>0</v>
      </c>
      <c r="N236" s="36">
        <f t="shared" si="150"/>
        <v>0</v>
      </c>
      <c r="O236" s="36">
        <f t="shared" si="151"/>
        <v>0</v>
      </c>
      <c r="P236" s="36">
        <f t="shared" si="152"/>
        <v>0</v>
      </c>
      <c r="Q236" s="36">
        <f t="shared" si="153"/>
        <v>0</v>
      </c>
      <c r="R236" s="36">
        <f t="shared" si="154"/>
        <v>0</v>
      </c>
      <c r="S236" s="36">
        <f t="shared" si="155"/>
        <v>0</v>
      </c>
      <c r="T236" s="36">
        <f t="shared" si="156"/>
        <v>0</v>
      </c>
      <c r="U236" s="36">
        <f t="shared" si="157"/>
        <v>0</v>
      </c>
      <c r="V236" s="36">
        <f t="shared" si="158"/>
        <v>0</v>
      </c>
      <c r="W236" s="36">
        <f t="shared" si="159"/>
        <v>0</v>
      </c>
      <c r="X236" s="36">
        <f t="shared" si="160"/>
        <v>0</v>
      </c>
      <c r="Y236" s="36">
        <f t="shared" si="161"/>
        <v>0</v>
      </c>
      <c r="Z236" s="36">
        <f t="shared" si="162"/>
        <v>0</v>
      </c>
      <c r="AA236" s="36">
        <f t="shared" si="163"/>
        <v>0</v>
      </c>
      <c r="AB236" s="36">
        <f t="shared" si="164"/>
        <v>0</v>
      </c>
      <c r="AC236" s="36">
        <f t="shared" si="165"/>
        <v>0</v>
      </c>
      <c r="AD236" s="36">
        <f t="shared" si="166"/>
        <v>0</v>
      </c>
      <c r="AE236" s="36">
        <f t="shared" si="167"/>
        <v>0</v>
      </c>
      <c r="AF236" s="36">
        <f t="shared" si="168"/>
        <v>0</v>
      </c>
      <c r="AG236" s="36">
        <f t="shared" si="169"/>
        <v>0</v>
      </c>
      <c r="AH236" s="36">
        <f t="shared" si="170"/>
        <v>0</v>
      </c>
      <c r="AI236" s="36">
        <f t="shared" si="171"/>
        <v>0</v>
      </c>
      <c r="AJ236" s="36">
        <f t="shared" si="172"/>
        <v>0</v>
      </c>
      <c r="AK236" s="36">
        <f t="shared" si="173"/>
        <v>0</v>
      </c>
      <c r="AL236" s="36">
        <f t="shared" si="174"/>
        <v>0</v>
      </c>
      <c r="AM236" s="36">
        <f t="shared" si="175"/>
        <v>0</v>
      </c>
      <c r="AN236" s="36">
        <f t="shared" si="176"/>
        <v>0</v>
      </c>
      <c r="AO236" s="36">
        <f t="shared" si="177"/>
        <v>0</v>
      </c>
      <c r="AP236" s="36">
        <f t="shared" si="178"/>
        <v>0</v>
      </c>
      <c r="AQ236" s="36">
        <f t="shared" si="179"/>
        <v>0</v>
      </c>
      <c r="AR236" s="36">
        <f t="shared" si="180"/>
        <v>0</v>
      </c>
      <c r="AS236" s="36">
        <f t="shared" si="181"/>
        <v>0</v>
      </c>
      <c r="AT236" s="36">
        <f t="shared" si="182"/>
        <v>0</v>
      </c>
      <c r="AU236" s="36">
        <f t="shared" si="183"/>
        <v>0</v>
      </c>
      <c r="AV236" s="36">
        <f t="shared" si="184"/>
        <v>0</v>
      </c>
      <c r="AW236" s="36">
        <f t="shared" si="202"/>
        <v>0</v>
      </c>
      <c r="AX236" s="36">
        <f t="shared" si="185"/>
        <v>0</v>
      </c>
      <c r="AY236" s="36">
        <f t="shared" si="186"/>
        <v>0</v>
      </c>
      <c r="AZ236" s="36">
        <f t="shared" si="187"/>
        <v>0</v>
      </c>
      <c r="BA236" s="36">
        <f t="shared" si="188"/>
        <v>0</v>
      </c>
      <c r="BB236" s="36">
        <f t="shared" si="189"/>
        <v>0</v>
      </c>
      <c r="BC236" s="36">
        <f t="shared" si="190"/>
        <v>0</v>
      </c>
      <c r="BD236" s="36">
        <f t="shared" si="191"/>
        <v>0</v>
      </c>
      <c r="BE236" s="36">
        <f t="shared" si="192"/>
        <v>0</v>
      </c>
      <c r="BF236" s="36">
        <f t="shared" si="193"/>
        <v>0</v>
      </c>
      <c r="BG236" s="36">
        <f t="shared" si="194"/>
        <v>0</v>
      </c>
      <c r="BH236" s="36">
        <f t="shared" si="195"/>
        <v>0</v>
      </c>
      <c r="BI236" s="36">
        <f t="shared" si="196"/>
        <v>0</v>
      </c>
      <c r="BJ236" s="36">
        <f t="shared" si="197"/>
        <v>0</v>
      </c>
      <c r="BK236" s="36">
        <f t="shared" si="203"/>
        <v>0</v>
      </c>
      <c r="BL236" s="36">
        <f t="shared" si="204"/>
        <v>0</v>
      </c>
      <c r="BM236" s="36">
        <f t="shared" si="198"/>
        <v>0</v>
      </c>
      <c r="BN236" s="36">
        <f t="shared" si="199"/>
        <v>0</v>
      </c>
      <c r="BO236" s="36">
        <f t="shared" si="200"/>
        <v>0</v>
      </c>
    </row>
    <row r="237" spans="1:67" ht="18" customHeight="1" x14ac:dyDescent="0.3">
      <c r="A237" s="80" t="str" cm="1">
        <f t="array" ref="A237">IFERROR(INDEX(Schools!$E$2:$E$852,MATCH(0,IF($C$8=Schools!$C$2:$C$852,COUNTIF($A$136:A236,Schools!$E$2:$E$852),""),0)),"")</f>
        <v/>
      </c>
      <c r="B237" s="84" t="str" cm="1">
        <f t="array" ref="B237">IFERROR(INDEX(Schools!$B$2:$B$852,MATCH(1,(Schools!$E$2:$E$852=A237)*(Schools!$C$2:$C$852=$C$8),0)),"")</f>
        <v/>
      </c>
      <c r="C237" s="85"/>
      <c r="D237" s="85"/>
      <c r="E237" s="86"/>
      <c r="F237" s="80" t="str" cm="1">
        <f t="array" ref="F237">IFERROR(INDEX(Schools!$D$2:$D$852,MATCH(1,(Schools!$E$2:$E$852=A237)*(Schools!$C$2:$C$852=$C$8),0)),"")</f>
        <v/>
      </c>
      <c r="G237" s="87" t="s">
        <v>653</v>
      </c>
      <c r="H237" s="36">
        <f t="shared" si="201"/>
        <v>0</v>
      </c>
      <c r="I237" s="36">
        <f t="shared" si="145"/>
        <v>0</v>
      </c>
      <c r="J237" s="36">
        <f t="shared" si="146"/>
        <v>0</v>
      </c>
      <c r="K237" s="36">
        <f t="shared" si="147"/>
        <v>0</v>
      </c>
      <c r="L237" s="36">
        <f t="shared" si="148"/>
        <v>0</v>
      </c>
      <c r="M237" s="36">
        <f t="shared" si="149"/>
        <v>0</v>
      </c>
      <c r="N237" s="36">
        <f t="shared" si="150"/>
        <v>0</v>
      </c>
      <c r="O237" s="36">
        <f t="shared" si="151"/>
        <v>0</v>
      </c>
      <c r="P237" s="36">
        <f t="shared" si="152"/>
        <v>0</v>
      </c>
      <c r="Q237" s="36">
        <f t="shared" si="153"/>
        <v>0</v>
      </c>
      <c r="R237" s="36">
        <f t="shared" si="154"/>
        <v>0</v>
      </c>
      <c r="S237" s="36">
        <f t="shared" si="155"/>
        <v>0</v>
      </c>
      <c r="T237" s="36">
        <f t="shared" si="156"/>
        <v>0</v>
      </c>
      <c r="U237" s="36">
        <f t="shared" si="157"/>
        <v>0</v>
      </c>
      <c r="V237" s="36">
        <f t="shared" si="158"/>
        <v>0</v>
      </c>
      <c r="W237" s="36">
        <f t="shared" si="159"/>
        <v>0</v>
      </c>
      <c r="X237" s="36">
        <f t="shared" si="160"/>
        <v>0</v>
      </c>
      <c r="Y237" s="36">
        <f t="shared" si="161"/>
        <v>0</v>
      </c>
      <c r="Z237" s="36">
        <f t="shared" si="162"/>
        <v>0</v>
      </c>
      <c r="AA237" s="36">
        <f t="shared" si="163"/>
        <v>0</v>
      </c>
      <c r="AB237" s="36">
        <f t="shared" si="164"/>
        <v>0</v>
      </c>
      <c r="AC237" s="36">
        <f t="shared" si="165"/>
        <v>0</v>
      </c>
      <c r="AD237" s="36">
        <f t="shared" si="166"/>
        <v>0</v>
      </c>
      <c r="AE237" s="36">
        <f t="shared" si="167"/>
        <v>0</v>
      </c>
      <c r="AF237" s="36">
        <f t="shared" si="168"/>
        <v>0</v>
      </c>
      <c r="AG237" s="36">
        <f t="shared" si="169"/>
        <v>0</v>
      </c>
      <c r="AH237" s="36">
        <f t="shared" si="170"/>
        <v>0</v>
      </c>
      <c r="AI237" s="36">
        <f t="shared" si="171"/>
        <v>0</v>
      </c>
      <c r="AJ237" s="36">
        <f t="shared" si="172"/>
        <v>0</v>
      </c>
      <c r="AK237" s="36">
        <f t="shared" si="173"/>
        <v>0</v>
      </c>
      <c r="AL237" s="36">
        <f t="shared" si="174"/>
        <v>0</v>
      </c>
      <c r="AM237" s="36">
        <f t="shared" si="175"/>
        <v>0</v>
      </c>
      <c r="AN237" s="36">
        <f t="shared" si="176"/>
        <v>0</v>
      </c>
      <c r="AO237" s="36">
        <f t="shared" si="177"/>
        <v>0</v>
      </c>
      <c r="AP237" s="36">
        <f t="shared" si="178"/>
        <v>0</v>
      </c>
      <c r="AQ237" s="36">
        <f t="shared" si="179"/>
        <v>0</v>
      </c>
      <c r="AR237" s="36">
        <f t="shared" si="180"/>
        <v>0</v>
      </c>
      <c r="AS237" s="36">
        <f t="shared" si="181"/>
        <v>0</v>
      </c>
      <c r="AT237" s="36">
        <f t="shared" si="182"/>
        <v>0</v>
      </c>
      <c r="AU237" s="36">
        <f t="shared" si="183"/>
        <v>0</v>
      </c>
      <c r="AV237" s="36">
        <f t="shared" si="184"/>
        <v>0</v>
      </c>
      <c r="AW237" s="36">
        <f t="shared" si="202"/>
        <v>0</v>
      </c>
      <c r="AX237" s="36">
        <f t="shared" si="185"/>
        <v>0</v>
      </c>
      <c r="AY237" s="36">
        <f t="shared" si="186"/>
        <v>0</v>
      </c>
      <c r="AZ237" s="36">
        <f t="shared" si="187"/>
        <v>0</v>
      </c>
      <c r="BA237" s="36">
        <f t="shared" si="188"/>
        <v>0</v>
      </c>
      <c r="BB237" s="36">
        <f t="shared" si="189"/>
        <v>0</v>
      </c>
      <c r="BC237" s="36">
        <f t="shared" si="190"/>
        <v>0</v>
      </c>
      <c r="BD237" s="36">
        <f t="shared" si="191"/>
        <v>0</v>
      </c>
      <c r="BE237" s="36">
        <f t="shared" si="192"/>
        <v>0</v>
      </c>
      <c r="BF237" s="36">
        <f t="shared" si="193"/>
        <v>0</v>
      </c>
      <c r="BG237" s="36">
        <f t="shared" si="194"/>
        <v>0</v>
      </c>
      <c r="BH237" s="36">
        <f t="shared" si="195"/>
        <v>0</v>
      </c>
      <c r="BI237" s="36">
        <f t="shared" si="196"/>
        <v>0</v>
      </c>
      <c r="BJ237" s="36">
        <f t="shared" si="197"/>
        <v>0</v>
      </c>
      <c r="BK237" s="36">
        <f t="shared" si="203"/>
        <v>0</v>
      </c>
      <c r="BL237" s="36">
        <f t="shared" si="204"/>
        <v>0</v>
      </c>
      <c r="BM237" s="36">
        <f t="shared" si="198"/>
        <v>0</v>
      </c>
      <c r="BN237" s="36">
        <f t="shared" si="199"/>
        <v>0</v>
      </c>
      <c r="BO237" s="36">
        <f t="shared" si="200"/>
        <v>0</v>
      </c>
    </row>
    <row r="238" spans="1:67" ht="18" customHeight="1" x14ac:dyDescent="0.3">
      <c r="A238" s="80" t="str" cm="1">
        <f t="array" ref="A238">IFERROR(INDEX(Schools!$E$2:$E$852,MATCH(0,IF($C$8=Schools!$C$2:$C$852,COUNTIF($A$136:A237,Schools!$E$2:$E$852),""),0)),"")</f>
        <v/>
      </c>
      <c r="B238" s="84" t="str" cm="1">
        <f t="array" ref="B238">IFERROR(INDEX(Schools!$B$2:$B$852,MATCH(1,(Schools!$E$2:$E$852=A238)*(Schools!$C$2:$C$852=$C$8),0)),"")</f>
        <v/>
      </c>
      <c r="C238" s="85"/>
      <c r="D238" s="85"/>
      <c r="E238" s="86"/>
      <c r="F238" s="80" t="str" cm="1">
        <f t="array" ref="F238">IFERROR(INDEX(Schools!$D$2:$D$852,MATCH(1,(Schools!$E$2:$E$852=A238)*(Schools!$C$2:$C$852=$C$8),0)),"")</f>
        <v/>
      </c>
      <c r="G238" s="87" t="s">
        <v>653</v>
      </c>
      <c r="H238" s="36">
        <f t="shared" si="201"/>
        <v>0</v>
      </c>
      <c r="I238" s="36">
        <f t="shared" si="145"/>
        <v>0</v>
      </c>
      <c r="J238" s="36">
        <f t="shared" si="146"/>
        <v>0</v>
      </c>
      <c r="K238" s="36">
        <f t="shared" si="147"/>
        <v>0</v>
      </c>
      <c r="L238" s="36">
        <f t="shared" si="148"/>
        <v>0</v>
      </c>
      <c r="M238" s="36">
        <f t="shared" si="149"/>
        <v>0</v>
      </c>
      <c r="N238" s="36">
        <f t="shared" si="150"/>
        <v>0</v>
      </c>
      <c r="O238" s="36">
        <f t="shared" si="151"/>
        <v>0</v>
      </c>
      <c r="P238" s="36">
        <f t="shared" si="152"/>
        <v>0</v>
      </c>
      <c r="Q238" s="36">
        <f t="shared" si="153"/>
        <v>0</v>
      </c>
      <c r="R238" s="36">
        <f t="shared" si="154"/>
        <v>0</v>
      </c>
      <c r="S238" s="36">
        <f t="shared" si="155"/>
        <v>0</v>
      </c>
      <c r="T238" s="36">
        <f t="shared" si="156"/>
        <v>0</v>
      </c>
      <c r="U238" s="36">
        <f t="shared" si="157"/>
        <v>0</v>
      </c>
      <c r="V238" s="36">
        <f t="shared" si="158"/>
        <v>0</v>
      </c>
      <c r="W238" s="36">
        <f t="shared" si="159"/>
        <v>0</v>
      </c>
      <c r="X238" s="36">
        <f t="shared" si="160"/>
        <v>0</v>
      </c>
      <c r="Y238" s="36">
        <f t="shared" si="161"/>
        <v>0</v>
      </c>
      <c r="Z238" s="36">
        <f t="shared" si="162"/>
        <v>0</v>
      </c>
      <c r="AA238" s="36">
        <f t="shared" si="163"/>
        <v>0</v>
      </c>
      <c r="AB238" s="36">
        <f t="shared" si="164"/>
        <v>0</v>
      </c>
      <c r="AC238" s="36">
        <f t="shared" si="165"/>
        <v>0</v>
      </c>
      <c r="AD238" s="36">
        <f t="shared" si="166"/>
        <v>0</v>
      </c>
      <c r="AE238" s="36">
        <f t="shared" si="167"/>
        <v>0</v>
      </c>
      <c r="AF238" s="36">
        <f t="shared" si="168"/>
        <v>0</v>
      </c>
      <c r="AG238" s="36">
        <f t="shared" si="169"/>
        <v>0</v>
      </c>
      <c r="AH238" s="36">
        <f t="shared" si="170"/>
        <v>0</v>
      </c>
      <c r="AI238" s="36">
        <f t="shared" si="171"/>
        <v>0</v>
      </c>
      <c r="AJ238" s="36">
        <f t="shared" si="172"/>
        <v>0</v>
      </c>
      <c r="AK238" s="36">
        <f t="shared" si="173"/>
        <v>0</v>
      </c>
      <c r="AL238" s="36">
        <f t="shared" si="174"/>
        <v>0</v>
      </c>
      <c r="AM238" s="36">
        <f t="shared" si="175"/>
        <v>0</v>
      </c>
      <c r="AN238" s="36">
        <f t="shared" si="176"/>
        <v>0</v>
      </c>
      <c r="AO238" s="36">
        <f t="shared" si="177"/>
        <v>0</v>
      </c>
      <c r="AP238" s="36">
        <f t="shared" si="178"/>
        <v>0</v>
      </c>
      <c r="AQ238" s="36">
        <f t="shared" si="179"/>
        <v>0</v>
      </c>
      <c r="AR238" s="36">
        <f t="shared" si="180"/>
        <v>0</v>
      </c>
      <c r="AS238" s="36">
        <f t="shared" si="181"/>
        <v>0</v>
      </c>
      <c r="AT238" s="36">
        <f t="shared" si="182"/>
        <v>0</v>
      </c>
      <c r="AU238" s="36">
        <f t="shared" si="183"/>
        <v>0</v>
      </c>
      <c r="AV238" s="36">
        <f t="shared" si="184"/>
        <v>0</v>
      </c>
      <c r="AW238" s="36">
        <f t="shared" si="202"/>
        <v>0</v>
      </c>
      <c r="AX238" s="36">
        <f t="shared" si="185"/>
        <v>0</v>
      </c>
      <c r="AY238" s="36">
        <f t="shared" si="186"/>
        <v>0</v>
      </c>
      <c r="AZ238" s="36">
        <f t="shared" si="187"/>
        <v>0</v>
      </c>
      <c r="BA238" s="36">
        <f t="shared" si="188"/>
        <v>0</v>
      </c>
      <c r="BB238" s="36">
        <f t="shared" si="189"/>
        <v>0</v>
      </c>
      <c r="BC238" s="36">
        <f t="shared" si="190"/>
        <v>0</v>
      </c>
      <c r="BD238" s="36">
        <f t="shared" si="191"/>
        <v>0</v>
      </c>
      <c r="BE238" s="36">
        <f t="shared" si="192"/>
        <v>0</v>
      </c>
      <c r="BF238" s="36">
        <f t="shared" si="193"/>
        <v>0</v>
      </c>
      <c r="BG238" s="36">
        <f t="shared" si="194"/>
        <v>0</v>
      </c>
      <c r="BH238" s="36">
        <f t="shared" si="195"/>
        <v>0</v>
      </c>
      <c r="BI238" s="36">
        <f t="shared" si="196"/>
        <v>0</v>
      </c>
      <c r="BJ238" s="36">
        <f t="shared" si="197"/>
        <v>0</v>
      </c>
      <c r="BK238" s="36">
        <f t="shared" si="203"/>
        <v>0</v>
      </c>
      <c r="BL238" s="36">
        <f t="shared" si="204"/>
        <v>0</v>
      </c>
      <c r="BM238" s="36">
        <f t="shared" si="198"/>
        <v>0</v>
      </c>
      <c r="BN238" s="36">
        <f t="shared" si="199"/>
        <v>0</v>
      </c>
      <c r="BO238" s="36">
        <f t="shared" si="200"/>
        <v>0</v>
      </c>
    </row>
    <row r="239" spans="1:67" ht="18" customHeight="1" x14ac:dyDescent="0.3">
      <c r="A239" s="80" t="str" cm="1">
        <f t="array" ref="A239">IFERROR(INDEX(Schools!$E$2:$E$852,MATCH(0,IF($C$8=Schools!$C$2:$C$852,COUNTIF($A$136:A238,Schools!$E$2:$E$852),""),0)),"")</f>
        <v/>
      </c>
      <c r="B239" s="84" t="str" cm="1">
        <f t="array" ref="B239">IFERROR(INDEX(Schools!$B$2:$B$852,MATCH(1,(Schools!$E$2:$E$852=A239)*(Schools!$C$2:$C$852=$C$8),0)),"")</f>
        <v/>
      </c>
      <c r="C239" s="85"/>
      <c r="D239" s="85"/>
      <c r="E239" s="86"/>
      <c r="F239" s="80" t="str" cm="1">
        <f t="array" ref="F239">IFERROR(INDEX(Schools!$D$2:$D$852,MATCH(1,(Schools!$E$2:$E$852=A239)*(Schools!$C$2:$C$852=$C$8),0)),"")</f>
        <v/>
      </c>
      <c r="G239" s="87" t="s">
        <v>653</v>
      </c>
      <c r="H239" s="36">
        <f t="shared" si="201"/>
        <v>0</v>
      </c>
      <c r="I239" s="36">
        <f t="shared" si="145"/>
        <v>0</v>
      </c>
      <c r="J239" s="36">
        <f t="shared" si="146"/>
        <v>0</v>
      </c>
      <c r="K239" s="36">
        <f t="shared" si="147"/>
        <v>0</v>
      </c>
      <c r="L239" s="36">
        <f t="shared" si="148"/>
        <v>0</v>
      </c>
      <c r="M239" s="36">
        <f t="shared" si="149"/>
        <v>0</v>
      </c>
      <c r="N239" s="36">
        <f t="shared" si="150"/>
        <v>0</v>
      </c>
      <c r="O239" s="36">
        <f t="shared" si="151"/>
        <v>0</v>
      </c>
      <c r="P239" s="36">
        <f t="shared" si="152"/>
        <v>0</v>
      </c>
      <c r="Q239" s="36">
        <f t="shared" si="153"/>
        <v>0</v>
      </c>
      <c r="R239" s="36">
        <f t="shared" si="154"/>
        <v>0</v>
      </c>
      <c r="S239" s="36">
        <f t="shared" si="155"/>
        <v>0</v>
      </c>
      <c r="T239" s="36">
        <f t="shared" si="156"/>
        <v>0</v>
      </c>
      <c r="U239" s="36">
        <f t="shared" si="157"/>
        <v>0</v>
      </c>
      <c r="V239" s="36">
        <f t="shared" si="158"/>
        <v>0</v>
      </c>
      <c r="W239" s="36">
        <f t="shared" si="159"/>
        <v>0</v>
      </c>
      <c r="X239" s="36">
        <f t="shared" si="160"/>
        <v>0</v>
      </c>
      <c r="Y239" s="36">
        <f t="shared" si="161"/>
        <v>0</v>
      </c>
      <c r="Z239" s="36">
        <f t="shared" si="162"/>
        <v>0</v>
      </c>
      <c r="AA239" s="36">
        <f t="shared" si="163"/>
        <v>0</v>
      </c>
      <c r="AB239" s="36">
        <f t="shared" si="164"/>
        <v>0</v>
      </c>
      <c r="AC239" s="36">
        <f t="shared" si="165"/>
        <v>0</v>
      </c>
      <c r="AD239" s="36">
        <f t="shared" si="166"/>
        <v>0</v>
      </c>
      <c r="AE239" s="36">
        <f t="shared" si="167"/>
        <v>0</v>
      </c>
      <c r="AF239" s="36">
        <f t="shared" si="168"/>
        <v>0</v>
      </c>
      <c r="AG239" s="36">
        <f t="shared" si="169"/>
        <v>0</v>
      </c>
      <c r="AH239" s="36">
        <f t="shared" si="170"/>
        <v>0</v>
      </c>
      <c r="AI239" s="36">
        <f t="shared" si="171"/>
        <v>0</v>
      </c>
      <c r="AJ239" s="36">
        <f t="shared" si="172"/>
        <v>0</v>
      </c>
      <c r="AK239" s="36">
        <f t="shared" si="173"/>
        <v>0</v>
      </c>
      <c r="AL239" s="36">
        <f t="shared" si="174"/>
        <v>0</v>
      </c>
      <c r="AM239" s="36">
        <f t="shared" si="175"/>
        <v>0</v>
      </c>
      <c r="AN239" s="36">
        <f t="shared" si="176"/>
        <v>0</v>
      </c>
      <c r="AO239" s="36">
        <f t="shared" si="177"/>
        <v>0</v>
      </c>
      <c r="AP239" s="36">
        <f t="shared" si="178"/>
        <v>0</v>
      </c>
      <c r="AQ239" s="36">
        <f t="shared" si="179"/>
        <v>0</v>
      </c>
      <c r="AR239" s="36">
        <f t="shared" si="180"/>
        <v>0</v>
      </c>
      <c r="AS239" s="36">
        <f t="shared" si="181"/>
        <v>0</v>
      </c>
      <c r="AT239" s="36">
        <f t="shared" si="182"/>
        <v>0</v>
      </c>
      <c r="AU239" s="36">
        <f t="shared" si="183"/>
        <v>0</v>
      </c>
      <c r="AV239" s="36">
        <f t="shared" si="184"/>
        <v>0</v>
      </c>
      <c r="AW239" s="36">
        <f t="shared" si="202"/>
        <v>0</v>
      </c>
      <c r="AX239" s="36">
        <f t="shared" si="185"/>
        <v>0</v>
      </c>
      <c r="AY239" s="36">
        <f t="shared" si="186"/>
        <v>0</v>
      </c>
      <c r="AZ239" s="36">
        <f t="shared" si="187"/>
        <v>0</v>
      </c>
      <c r="BA239" s="36">
        <f t="shared" si="188"/>
        <v>0</v>
      </c>
      <c r="BB239" s="36">
        <f t="shared" si="189"/>
        <v>0</v>
      </c>
      <c r="BC239" s="36">
        <f t="shared" si="190"/>
        <v>0</v>
      </c>
      <c r="BD239" s="36">
        <f t="shared" si="191"/>
        <v>0</v>
      </c>
      <c r="BE239" s="36">
        <f t="shared" si="192"/>
        <v>0</v>
      </c>
      <c r="BF239" s="36">
        <f t="shared" si="193"/>
        <v>0</v>
      </c>
      <c r="BG239" s="36">
        <f t="shared" si="194"/>
        <v>0</v>
      </c>
      <c r="BH239" s="36">
        <f t="shared" si="195"/>
        <v>0</v>
      </c>
      <c r="BI239" s="36">
        <f t="shared" si="196"/>
        <v>0</v>
      </c>
      <c r="BJ239" s="36">
        <f t="shared" si="197"/>
        <v>0</v>
      </c>
      <c r="BK239" s="36">
        <f t="shared" si="203"/>
        <v>0</v>
      </c>
      <c r="BL239" s="36">
        <f t="shared" si="204"/>
        <v>0</v>
      </c>
      <c r="BM239" s="36">
        <f t="shared" si="198"/>
        <v>0</v>
      </c>
      <c r="BN239" s="36">
        <f t="shared" si="199"/>
        <v>0</v>
      </c>
      <c r="BO239" s="36">
        <f t="shared" si="200"/>
        <v>0</v>
      </c>
    </row>
    <row r="240" spans="1:67" ht="18" customHeight="1" x14ac:dyDescent="0.3">
      <c r="A240" s="80" t="str" cm="1">
        <f t="array" ref="A240">IFERROR(INDEX(Schools!$E$2:$E$852,MATCH(0,IF($C$8=Schools!$C$2:$C$852,COUNTIF($A$136:A239,Schools!$E$2:$E$852),""),0)),"")</f>
        <v/>
      </c>
      <c r="B240" s="84" t="str" cm="1">
        <f t="array" ref="B240">IFERROR(INDEX(Schools!$B$2:$B$852,MATCH(1,(Schools!$E$2:$E$852=A240)*(Schools!$C$2:$C$852=$C$8),0)),"")</f>
        <v/>
      </c>
      <c r="C240" s="85"/>
      <c r="D240" s="85"/>
      <c r="E240" s="86"/>
      <c r="F240" s="80" t="str" cm="1">
        <f t="array" ref="F240">IFERROR(INDEX(Schools!$D$2:$D$852,MATCH(1,(Schools!$E$2:$E$852=A240)*(Schools!$C$2:$C$852=$C$8),0)),"")</f>
        <v/>
      </c>
      <c r="G240" s="87" t="s">
        <v>653</v>
      </c>
      <c r="H240" s="36">
        <f t="shared" si="201"/>
        <v>0</v>
      </c>
      <c r="I240" s="36">
        <f t="shared" si="145"/>
        <v>0</v>
      </c>
      <c r="J240" s="36">
        <f t="shared" si="146"/>
        <v>0</v>
      </c>
      <c r="K240" s="36">
        <f t="shared" si="147"/>
        <v>0</v>
      </c>
      <c r="L240" s="36">
        <f t="shared" si="148"/>
        <v>0</v>
      </c>
      <c r="M240" s="36">
        <f t="shared" si="149"/>
        <v>0</v>
      </c>
      <c r="N240" s="36">
        <f t="shared" si="150"/>
        <v>0</v>
      </c>
      <c r="O240" s="36">
        <f t="shared" si="151"/>
        <v>0</v>
      </c>
      <c r="P240" s="36">
        <f t="shared" si="152"/>
        <v>0</v>
      </c>
      <c r="Q240" s="36">
        <f t="shared" si="153"/>
        <v>0</v>
      </c>
      <c r="R240" s="36">
        <f t="shared" si="154"/>
        <v>0</v>
      </c>
      <c r="S240" s="36">
        <f t="shared" si="155"/>
        <v>0</v>
      </c>
      <c r="T240" s="36">
        <f t="shared" si="156"/>
        <v>0</v>
      </c>
      <c r="U240" s="36">
        <f t="shared" si="157"/>
        <v>0</v>
      </c>
      <c r="V240" s="36">
        <f t="shared" si="158"/>
        <v>0</v>
      </c>
      <c r="W240" s="36">
        <f t="shared" si="159"/>
        <v>0</v>
      </c>
      <c r="X240" s="36">
        <f t="shared" si="160"/>
        <v>0</v>
      </c>
      <c r="Y240" s="36">
        <f t="shared" si="161"/>
        <v>0</v>
      </c>
      <c r="Z240" s="36">
        <f t="shared" si="162"/>
        <v>0</v>
      </c>
      <c r="AA240" s="36">
        <f t="shared" si="163"/>
        <v>0</v>
      </c>
      <c r="AB240" s="36">
        <f t="shared" si="164"/>
        <v>0</v>
      </c>
      <c r="AC240" s="36">
        <f t="shared" si="165"/>
        <v>0</v>
      </c>
      <c r="AD240" s="36">
        <f t="shared" si="166"/>
        <v>0</v>
      </c>
      <c r="AE240" s="36">
        <f t="shared" si="167"/>
        <v>0</v>
      </c>
      <c r="AF240" s="36">
        <f t="shared" si="168"/>
        <v>0</v>
      </c>
      <c r="AG240" s="36">
        <f t="shared" si="169"/>
        <v>0</v>
      </c>
      <c r="AH240" s="36">
        <f t="shared" si="170"/>
        <v>0</v>
      </c>
      <c r="AI240" s="36">
        <f t="shared" si="171"/>
        <v>0</v>
      </c>
      <c r="AJ240" s="36">
        <f t="shared" si="172"/>
        <v>0</v>
      </c>
      <c r="AK240" s="36">
        <f t="shared" si="173"/>
        <v>0</v>
      </c>
      <c r="AL240" s="36">
        <f t="shared" si="174"/>
        <v>0</v>
      </c>
      <c r="AM240" s="36">
        <f t="shared" si="175"/>
        <v>0</v>
      </c>
      <c r="AN240" s="36">
        <f t="shared" si="176"/>
        <v>0</v>
      </c>
      <c r="AO240" s="36">
        <f t="shared" si="177"/>
        <v>0</v>
      </c>
      <c r="AP240" s="36">
        <f t="shared" si="178"/>
        <v>0</v>
      </c>
      <c r="AQ240" s="36">
        <f t="shared" si="179"/>
        <v>0</v>
      </c>
      <c r="AR240" s="36">
        <f t="shared" si="180"/>
        <v>0</v>
      </c>
      <c r="AS240" s="36">
        <f t="shared" si="181"/>
        <v>0</v>
      </c>
      <c r="AT240" s="36">
        <f t="shared" si="182"/>
        <v>0</v>
      </c>
      <c r="AU240" s="36">
        <f t="shared" si="183"/>
        <v>0</v>
      </c>
      <c r="AV240" s="36">
        <f t="shared" si="184"/>
        <v>0</v>
      </c>
      <c r="AW240" s="36">
        <f t="shared" si="202"/>
        <v>0</v>
      </c>
      <c r="AX240" s="36">
        <f t="shared" si="185"/>
        <v>0</v>
      </c>
      <c r="AY240" s="36">
        <f t="shared" si="186"/>
        <v>0</v>
      </c>
      <c r="AZ240" s="36">
        <f t="shared" si="187"/>
        <v>0</v>
      </c>
      <c r="BA240" s="36">
        <f t="shared" si="188"/>
        <v>0</v>
      </c>
      <c r="BB240" s="36">
        <f t="shared" si="189"/>
        <v>0</v>
      </c>
      <c r="BC240" s="36">
        <f t="shared" si="190"/>
        <v>0</v>
      </c>
      <c r="BD240" s="36">
        <f t="shared" si="191"/>
        <v>0</v>
      </c>
      <c r="BE240" s="36">
        <f t="shared" si="192"/>
        <v>0</v>
      </c>
      <c r="BF240" s="36">
        <f t="shared" si="193"/>
        <v>0</v>
      </c>
      <c r="BG240" s="36">
        <f t="shared" si="194"/>
        <v>0</v>
      </c>
      <c r="BH240" s="36">
        <f t="shared" si="195"/>
        <v>0</v>
      </c>
      <c r="BI240" s="36">
        <f t="shared" si="196"/>
        <v>0</v>
      </c>
      <c r="BJ240" s="36">
        <f t="shared" si="197"/>
        <v>0</v>
      </c>
      <c r="BK240" s="36">
        <f t="shared" si="203"/>
        <v>0</v>
      </c>
      <c r="BL240" s="36">
        <f t="shared" si="204"/>
        <v>0</v>
      </c>
      <c r="BM240" s="36">
        <f t="shared" si="198"/>
        <v>0</v>
      </c>
      <c r="BN240" s="36">
        <f t="shared" si="199"/>
        <v>0</v>
      </c>
      <c r="BO240" s="36">
        <f t="shared" si="200"/>
        <v>0</v>
      </c>
    </row>
    <row r="241" spans="1:67" ht="18" customHeight="1" x14ac:dyDescent="0.3">
      <c r="A241" s="80" t="str" cm="1">
        <f t="array" ref="A241">IFERROR(INDEX(Schools!$E$2:$E$852,MATCH(0,IF($C$8=Schools!$C$2:$C$852,COUNTIF($A$136:A240,Schools!$E$2:$E$852),""),0)),"")</f>
        <v/>
      </c>
      <c r="B241" s="84" t="str" cm="1">
        <f t="array" ref="B241">IFERROR(INDEX(Schools!$B$2:$B$852,MATCH(1,(Schools!$E$2:$E$852=A241)*(Schools!$C$2:$C$852=$C$8),0)),"")</f>
        <v/>
      </c>
      <c r="C241" s="85"/>
      <c r="D241" s="85"/>
      <c r="E241" s="86"/>
      <c r="F241" s="80" t="str" cm="1">
        <f t="array" ref="F241">IFERROR(INDEX(Schools!$D$2:$D$852,MATCH(1,(Schools!$E$2:$E$852=A241)*(Schools!$C$2:$C$852=$C$8),0)),"")</f>
        <v/>
      </c>
      <c r="G241" s="87" t="s">
        <v>653</v>
      </c>
      <c r="H241" s="36">
        <f t="shared" si="201"/>
        <v>0</v>
      </c>
      <c r="I241" s="36">
        <f t="shared" si="145"/>
        <v>0</v>
      </c>
      <c r="J241" s="36">
        <f t="shared" si="146"/>
        <v>0</v>
      </c>
      <c r="K241" s="36">
        <f t="shared" si="147"/>
        <v>0</v>
      </c>
      <c r="L241" s="36">
        <f t="shared" si="148"/>
        <v>0</v>
      </c>
      <c r="M241" s="36">
        <f t="shared" si="149"/>
        <v>0</v>
      </c>
      <c r="N241" s="36">
        <f t="shared" si="150"/>
        <v>0</v>
      </c>
      <c r="O241" s="36">
        <f t="shared" si="151"/>
        <v>0</v>
      </c>
      <c r="P241" s="36">
        <f t="shared" si="152"/>
        <v>0</v>
      </c>
      <c r="Q241" s="36">
        <f t="shared" si="153"/>
        <v>0</v>
      </c>
      <c r="R241" s="36">
        <f t="shared" si="154"/>
        <v>0</v>
      </c>
      <c r="S241" s="36">
        <f t="shared" si="155"/>
        <v>0</v>
      </c>
      <c r="T241" s="36">
        <f t="shared" si="156"/>
        <v>0</v>
      </c>
      <c r="U241" s="36">
        <f t="shared" si="157"/>
        <v>0</v>
      </c>
      <c r="V241" s="36">
        <f t="shared" si="158"/>
        <v>0</v>
      </c>
      <c r="W241" s="36">
        <f t="shared" si="159"/>
        <v>0</v>
      </c>
      <c r="X241" s="36">
        <f t="shared" si="160"/>
        <v>0</v>
      </c>
      <c r="Y241" s="36">
        <f t="shared" si="161"/>
        <v>0</v>
      </c>
      <c r="Z241" s="36">
        <f t="shared" si="162"/>
        <v>0</v>
      </c>
      <c r="AA241" s="36">
        <f t="shared" si="163"/>
        <v>0</v>
      </c>
      <c r="AB241" s="36">
        <f t="shared" si="164"/>
        <v>0</v>
      </c>
      <c r="AC241" s="36">
        <f t="shared" si="165"/>
        <v>0</v>
      </c>
      <c r="AD241" s="36">
        <f t="shared" si="166"/>
        <v>0</v>
      </c>
      <c r="AE241" s="36">
        <f t="shared" si="167"/>
        <v>0</v>
      </c>
      <c r="AF241" s="36">
        <f t="shared" si="168"/>
        <v>0</v>
      </c>
      <c r="AG241" s="36">
        <f t="shared" si="169"/>
        <v>0</v>
      </c>
      <c r="AH241" s="36">
        <f t="shared" si="170"/>
        <v>0</v>
      </c>
      <c r="AI241" s="36">
        <f t="shared" si="171"/>
        <v>0</v>
      </c>
      <c r="AJ241" s="36">
        <f t="shared" si="172"/>
        <v>0</v>
      </c>
      <c r="AK241" s="36">
        <f t="shared" si="173"/>
        <v>0</v>
      </c>
      <c r="AL241" s="36">
        <f t="shared" si="174"/>
        <v>0</v>
      </c>
      <c r="AM241" s="36">
        <f t="shared" si="175"/>
        <v>0</v>
      </c>
      <c r="AN241" s="36">
        <f t="shared" si="176"/>
        <v>0</v>
      </c>
      <c r="AO241" s="36">
        <f t="shared" si="177"/>
        <v>0</v>
      </c>
      <c r="AP241" s="36">
        <f t="shared" si="178"/>
        <v>0</v>
      </c>
      <c r="AQ241" s="36">
        <f t="shared" si="179"/>
        <v>0</v>
      </c>
      <c r="AR241" s="36">
        <f t="shared" si="180"/>
        <v>0</v>
      </c>
      <c r="AS241" s="36">
        <f t="shared" si="181"/>
        <v>0</v>
      </c>
      <c r="AT241" s="36">
        <f t="shared" si="182"/>
        <v>0</v>
      </c>
      <c r="AU241" s="36">
        <f t="shared" si="183"/>
        <v>0</v>
      </c>
      <c r="AV241" s="36">
        <f t="shared" si="184"/>
        <v>0</v>
      </c>
      <c r="AW241" s="36">
        <f t="shared" si="202"/>
        <v>0</v>
      </c>
      <c r="AX241" s="36">
        <f t="shared" si="185"/>
        <v>0</v>
      </c>
      <c r="AY241" s="36">
        <f t="shared" si="186"/>
        <v>0</v>
      </c>
      <c r="AZ241" s="36">
        <f t="shared" si="187"/>
        <v>0</v>
      </c>
      <c r="BA241" s="36">
        <f t="shared" si="188"/>
        <v>0</v>
      </c>
      <c r="BB241" s="36">
        <f t="shared" si="189"/>
        <v>0</v>
      </c>
      <c r="BC241" s="36">
        <f t="shared" si="190"/>
        <v>0</v>
      </c>
      <c r="BD241" s="36">
        <f t="shared" si="191"/>
        <v>0</v>
      </c>
      <c r="BE241" s="36">
        <f t="shared" si="192"/>
        <v>0</v>
      </c>
      <c r="BF241" s="36">
        <f t="shared" si="193"/>
        <v>0</v>
      </c>
      <c r="BG241" s="36">
        <f t="shared" si="194"/>
        <v>0</v>
      </c>
      <c r="BH241" s="36">
        <f t="shared" si="195"/>
        <v>0</v>
      </c>
      <c r="BI241" s="36">
        <f t="shared" si="196"/>
        <v>0</v>
      </c>
      <c r="BJ241" s="36">
        <f t="shared" si="197"/>
        <v>0</v>
      </c>
      <c r="BK241" s="36">
        <f t="shared" si="203"/>
        <v>0</v>
      </c>
      <c r="BL241" s="36">
        <f t="shared" si="204"/>
        <v>0</v>
      </c>
      <c r="BM241" s="36">
        <f t="shared" si="198"/>
        <v>0</v>
      </c>
      <c r="BN241" s="36">
        <f t="shared" si="199"/>
        <v>0</v>
      </c>
      <c r="BO241" s="36">
        <f t="shared" si="200"/>
        <v>0</v>
      </c>
    </row>
    <row r="242" spans="1:67" ht="18" customHeight="1" x14ac:dyDescent="0.3">
      <c r="A242" s="80" t="str" cm="1">
        <f t="array" ref="A242">IFERROR(INDEX(Schools!$E$2:$E$852,MATCH(0,IF($C$8=Schools!$C$2:$C$852,COUNTIF($A$136:A241,Schools!$E$2:$E$852),""),0)),"")</f>
        <v/>
      </c>
      <c r="B242" s="84" t="str" cm="1">
        <f t="array" ref="B242">IFERROR(INDEX(Schools!$B$2:$B$852,MATCH(1,(Schools!$E$2:$E$852=A242)*(Schools!$C$2:$C$852=$C$8),0)),"")</f>
        <v/>
      </c>
      <c r="C242" s="85"/>
      <c r="D242" s="85"/>
      <c r="E242" s="86"/>
      <c r="F242" s="80" t="str" cm="1">
        <f t="array" ref="F242">IFERROR(INDEX(Schools!$D$2:$D$852,MATCH(1,(Schools!$E$2:$E$852=A242)*(Schools!$C$2:$C$852=$C$8),0)),"")</f>
        <v/>
      </c>
      <c r="G242" s="87" t="s">
        <v>653</v>
      </c>
      <c r="H242" s="36">
        <f t="shared" si="201"/>
        <v>0</v>
      </c>
      <c r="I242" s="36">
        <f t="shared" si="145"/>
        <v>0</v>
      </c>
      <c r="J242" s="36">
        <f t="shared" si="146"/>
        <v>0</v>
      </c>
      <c r="K242" s="36">
        <f t="shared" si="147"/>
        <v>0</v>
      </c>
      <c r="L242" s="36">
        <f t="shared" si="148"/>
        <v>0</v>
      </c>
      <c r="M242" s="36">
        <f t="shared" si="149"/>
        <v>0</v>
      </c>
      <c r="N242" s="36">
        <f t="shared" si="150"/>
        <v>0</v>
      </c>
      <c r="O242" s="36">
        <f t="shared" si="151"/>
        <v>0</v>
      </c>
      <c r="P242" s="36">
        <f t="shared" si="152"/>
        <v>0</v>
      </c>
      <c r="Q242" s="36">
        <f t="shared" si="153"/>
        <v>0</v>
      </c>
      <c r="R242" s="36">
        <f t="shared" si="154"/>
        <v>0</v>
      </c>
      <c r="S242" s="36">
        <f t="shared" si="155"/>
        <v>0</v>
      </c>
      <c r="T242" s="36">
        <f t="shared" si="156"/>
        <v>0</v>
      </c>
      <c r="U242" s="36">
        <f t="shared" si="157"/>
        <v>0</v>
      </c>
      <c r="V242" s="36">
        <f t="shared" si="158"/>
        <v>0</v>
      </c>
      <c r="W242" s="36">
        <f t="shared" si="159"/>
        <v>0</v>
      </c>
      <c r="X242" s="36">
        <f t="shared" si="160"/>
        <v>0</v>
      </c>
      <c r="Y242" s="36">
        <f t="shared" si="161"/>
        <v>0</v>
      </c>
      <c r="Z242" s="36">
        <f t="shared" si="162"/>
        <v>0</v>
      </c>
      <c r="AA242" s="36">
        <f t="shared" si="163"/>
        <v>0</v>
      </c>
      <c r="AB242" s="36">
        <f t="shared" si="164"/>
        <v>0</v>
      </c>
      <c r="AC242" s="36">
        <f t="shared" si="165"/>
        <v>0</v>
      </c>
      <c r="AD242" s="36">
        <f t="shared" si="166"/>
        <v>0</v>
      </c>
      <c r="AE242" s="36">
        <f t="shared" si="167"/>
        <v>0</v>
      </c>
      <c r="AF242" s="36">
        <f t="shared" si="168"/>
        <v>0</v>
      </c>
      <c r="AG242" s="36">
        <f t="shared" si="169"/>
        <v>0</v>
      </c>
      <c r="AH242" s="36">
        <f t="shared" si="170"/>
        <v>0</v>
      </c>
      <c r="AI242" s="36">
        <f t="shared" si="171"/>
        <v>0</v>
      </c>
      <c r="AJ242" s="36">
        <f t="shared" si="172"/>
        <v>0</v>
      </c>
      <c r="AK242" s="36">
        <f t="shared" si="173"/>
        <v>0</v>
      </c>
      <c r="AL242" s="36">
        <f t="shared" si="174"/>
        <v>0</v>
      </c>
      <c r="AM242" s="36">
        <f t="shared" si="175"/>
        <v>0</v>
      </c>
      <c r="AN242" s="36">
        <f t="shared" si="176"/>
        <v>0</v>
      </c>
      <c r="AO242" s="36">
        <f t="shared" si="177"/>
        <v>0</v>
      </c>
      <c r="AP242" s="36">
        <f t="shared" si="178"/>
        <v>0</v>
      </c>
      <c r="AQ242" s="36">
        <f t="shared" si="179"/>
        <v>0</v>
      </c>
      <c r="AR242" s="36">
        <f t="shared" si="180"/>
        <v>0</v>
      </c>
      <c r="AS242" s="36">
        <f t="shared" si="181"/>
        <v>0</v>
      </c>
      <c r="AT242" s="36">
        <f t="shared" si="182"/>
        <v>0</v>
      </c>
      <c r="AU242" s="36">
        <f t="shared" si="183"/>
        <v>0</v>
      </c>
      <c r="AV242" s="36">
        <f t="shared" si="184"/>
        <v>0</v>
      </c>
      <c r="AW242" s="36">
        <f t="shared" si="202"/>
        <v>0</v>
      </c>
      <c r="AX242" s="36">
        <f t="shared" si="185"/>
        <v>0</v>
      </c>
      <c r="AY242" s="36">
        <f t="shared" si="186"/>
        <v>0</v>
      </c>
      <c r="AZ242" s="36">
        <f t="shared" si="187"/>
        <v>0</v>
      </c>
      <c r="BA242" s="36">
        <f t="shared" si="188"/>
        <v>0</v>
      </c>
      <c r="BB242" s="36">
        <f t="shared" si="189"/>
        <v>0</v>
      </c>
      <c r="BC242" s="36">
        <f t="shared" si="190"/>
        <v>0</v>
      </c>
      <c r="BD242" s="36">
        <f t="shared" si="191"/>
        <v>0</v>
      </c>
      <c r="BE242" s="36">
        <f t="shared" si="192"/>
        <v>0</v>
      </c>
      <c r="BF242" s="36">
        <f t="shared" si="193"/>
        <v>0</v>
      </c>
      <c r="BG242" s="36">
        <f t="shared" si="194"/>
        <v>0</v>
      </c>
      <c r="BH242" s="36">
        <f t="shared" si="195"/>
        <v>0</v>
      </c>
      <c r="BI242" s="36">
        <f t="shared" si="196"/>
        <v>0</v>
      </c>
      <c r="BJ242" s="36">
        <f t="shared" si="197"/>
        <v>0</v>
      </c>
      <c r="BK242" s="36">
        <f t="shared" si="203"/>
        <v>0</v>
      </c>
      <c r="BL242" s="36">
        <f t="shared" si="204"/>
        <v>0</v>
      </c>
      <c r="BM242" s="36">
        <f t="shared" si="198"/>
        <v>0</v>
      </c>
      <c r="BN242" s="36">
        <f t="shared" si="199"/>
        <v>0</v>
      </c>
      <c r="BO242" s="36">
        <f t="shared" si="200"/>
        <v>0</v>
      </c>
    </row>
    <row r="243" spans="1:67" ht="18" customHeight="1" x14ac:dyDescent="0.3">
      <c r="A243" s="80" t="str" cm="1">
        <f t="array" ref="A243">IFERROR(INDEX(Schools!$E$2:$E$852,MATCH(0,IF($C$8=Schools!$C$2:$C$852,COUNTIF($A$136:A242,Schools!$E$2:$E$852),""),0)),"")</f>
        <v/>
      </c>
      <c r="B243" s="84" t="str" cm="1">
        <f t="array" ref="B243">IFERROR(INDEX(Schools!$B$2:$B$852,MATCH(1,(Schools!$E$2:$E$852=A243)*(Schools!$C$2:$C$852=$C$8),0)),"")</f>
        <v/>
      </c>
      <c r="C243" s="85"/>
      <c r="D243" s="85"/>
      <c r="E243" s="86"/>
      <c r="F243" s="80" t="str" cm="1">
        <f t="array" ref="F243">IFERROR(INDEX(Schools!$D$2:$D$852,MATCH(1,(Schools!$E$2:$E$852=A243)*(Schools!$C$2:$C$852=$C$8),0)),"")</f>
        <v/>
      </c>
      <c r="G243" s="87" t="s">
        <v>653</v>
      </c>
      <c r="H243" s="36">
        <f t="shared" si="201"/>
        <v>0</v>
      </c>
      <c r="I243" s="36">
        <f t="shared" si="145"/>
        <v>0</v>
      </c>
      <c r="J243" s="36">
        <f t="shared" si="146"/>
        <v>0</v>
      </c>
      <c r="K243" s="36">
        <f t="shared" si="147"/>
        <v>0</v>
      </c>
      <c r="L243" s="36">
        <f t="shared" si="148"/>
        <v>0</v>
      </c>
      <c r="M243" s="36">
        <f t="shared" si="149"/>
        <v>0</v>
      </c>
      <c r="N243" s="36">
        <f t="shared" si="150"/>
        <v>0</v>
      </c>
      <c r="O243" s="36">
        <f t="shared" si="151"/>
        <v>0</v>
      </c>
      <c r="P243" s="36">
        <f t="shared" si="152"/>
        <v>0</v>
      </c>
      <c r="Q243" s="36">
        <f t="shared" si="153"/>
        <v>0</v>
      </c>
      <c r="R243" s="36">
        <f t="shared" si="154"/>
        <v>0</v>
      </c>
      <c r="S243" s="36">
        <f t="shared" si="155"/>
        <v>0</v>
      </c>
      <c r="T243" s="36">
        <f t="shared" si="156"/>
        <v>0</v>
      </c>
      <c r="U243" s="36">
        <f t="shared" si="157"/>
        <v>0</v>
      </c>
      <c r="V243" s="36">
        <f t="shared" si="158"/>
        <v>0</v>
      </c>
      <c r="W243" s="36">
        <f t="shared" si="159"/>
        <v>0</v>
      </c>
      <c r="X243" s="36">
        <f t="shared" si="160"/>
        <v>0</v>
      </c>
      <c r="Y243" s="36">
        <f t="shared" si="161"/>
        <v>0</v>
      </c>
      <c r="Z243" s="36">
        <f t="shared" si="162"/>
        <v>0</v>
      </c>
      <c r="AA243" s="36">
        <f t="shared" si="163"/>
        <v>0</v>
      </c>
      <c r="AB243" s="36">
        <f t="shared" si="164"/>
        <v>0</v>
      </c>
      <c r="AC243" s="36">
        <f t="shared" si="165"/>
        <v>0</v>
      </c>
      <c r="AD243" s="36">
        <f t="shared" si="166"/>
        <v>0</v>
      </c>
      <c r="AE243" s="36">
        <f t="shared" si="167"/>
        <v>0</v>
      </c>
      <c r="AF243" s="36">
        <f t="shared" si="168"/>
        <v>0</v>
      </c>
      <c r="AG243" s="36">
        <f t="shared" si="169"/>
        <v>0</v>
      </c>
      <c r="AH243" s="36">
        <f t="shared" si="170"/>
        <v>0</v>
      </c>
      <c r="AI243" s="36">
        <f t="shared" si="171"/>
        <v>0</v>
      </c>
      <c r="AJ243" s="36">
        <f t="shared" si="172"/>
        <v>0</v>
      </c>
      <c r="AK243" s="36">
        <f t="shared" si="173"/>
        <v>0</v>
      </c>
      <c r="AL243" s="36">
        <f t="shared" si="174"/>
        <v>0</v>
      </c>
      <c r="AM243" s="36">
        <f t="shared" si="175"/>
        <v>0</v>
      </c>
      <c r="AN243" s="36">
        <f t="shared" si="176"/>
        <v>0</v>
      </c>
      <c r="AO243" s="36">
        <f t="shared" si="177"/>
        <v>0</v>
      </c>
      <c r="AP243" s="36">
        <f t="shared" si="178"/>
        <v>0</v>
      </c>
      <c r="AQ243" s="36">
        <f t="shared" si="179"/>
        <v>0</v>
      </c>
      <c r="AR243" s="36">
        <f t="shared" si="180"/>
        <v>0</v>
      </c>
      <c r="AS243" s="36">
        <f t="shared" si="181"/>
        <v>0</v>
      </c>
      <c r="AT243" s="36">
        <f t="shared" si="182"/>
        <v>0</v>
      </c>
      <c r="AU243" s="36">
        <f t="shared" si="183"/>
        <v>0</v>
      </c>
      <c r="AV243" s="36">
        <f t="shared" si="184"/>
        <v>0</v>
      </c>
      <c r="AW243" s="36">
        <f t="shared" si="202"/>
        <v>0</v>
      </c>
      <c r="AX243" s="36">
        <f t="shared" si="185"/>
        <v>0</v>
      </c>
      <c r="AY243" s="36">
        <f t="shared" si="186"/>
        <v>0</v>
      </c>
      <c r="AZ243" s="36">
        <f t="shared" si="187"/>
        <v>0</v>
      </c>
      <c r="BA243" s="36">
        <f t="shared" si="188"/>
        <v>0</v>
      </c>
      <c r="BB243" s="36">
        <f t="shared" si="189"/>
        <v>0</v>
      </c>
      <c r="BC243" s="36">
        <f t="shared" si="190"/>
        <v>0</v>
      </c>
      <c r="BD243" s="36">
        <f t="shared" si="191"/>
        <v>0</v>
      </c>
      <c r="BE243" s="36">
        <f t="shared" si="192"/>
        <v>0</v>
      </c>
      <c r="BF243" s="36">
        <f t="shared" si="193"/>
        <v>0</v>
      </c>
      <c r="BG243" s="36">
        <f t="shared" si="194"/>
        <v>0</v>
      </c>
      <c r="BH243" s="36">
        <f t="shared" si="195"/>
        <v>0</v>
      </c>
      <c r="BI243" s="36">
        <f t="shared" si="196"/>
        <v>0</v>
      </c>
      <c r="BJ243" s="36">
        <f t="shared" si="197"/>
        <v>0</v>
      </c>
      <c r="BK243" s="36">
        <f t="shared" si="203"/>
        <v>0</v>
      </c>
      <c r="BL243" s="36">
        <f t="shared" si="204"/>
        <v>0</v>
      </c>
      <c r="BM243" s="36">
        <f t="shared" si="198"/>
        <v>0</v>
      </c>
      <c r="BN243" s="36">
        <f t="shared" si="199"/>
        <v>0</v>
      </c>
      <c r="BO243" s="36">
        <f t="shared" si="200"/>
        <v>0</v>
      </c>
    </row>
    <row r="244" spans="1:67" ht="18" customHeight="1" x14ac:dyDescent="0.3">
      <c r="A244" s="80" t="str" cm="1">
        <f t="array" ref="A244">IFERROR(INDEX(Schools!$E$2:$E$852,MATCH(0,IF($C$8=Schools!$C$2:$C$852,COUNTIF($A$136:A243,Schools!$E$2:$E$852),""),0)),"")</f>
        <v/>
      </c>
      <c r="B244" s="84" t="str" cm="1">
        <f t="array" ref="B244">IFERROR(INDEX(Schools!$B$2:$B$852,MATCH(1,(Schools!$E$2:$E$852=A244)*(Schools!$C$2:$C$852=$C$8),0)),"")</f>
        <v/>
      </c>
      <c r="C244" s="85"/>
      <c r="D244" s="85"/>
      <c r="E244" s="86"/>
      <c r="F244" s="80" t="str" cm="1">
        <f t="array" ref="F244">IFERROR(INDEX(Schools!$D$2:$D$852,MATCH(1,(Schools!$E$2:$E$852=A244)*(Schools!$C$2:$C$852=$C$8),0)),"")</f>
        <v/>
      </c>
      <c r="G244" s="87" t="s">
        <v>653</v>
      </c>
      <c r="H244" s="36">
        <f t="shared" si="201"/>
        <v>0</v>
      </c>
      <c r="I244" s="36">
        <f t="shared" si="145"/>
        <v>0</v>
      </c>
      <c r="J244" s="36">
        <f t="shared" si="146"/>
        <v>0</v>
      </c>
      <c r="K244" s="36">
        <f t="shared" si="147"/>
        <v>0</v>
      </c>
      <c r="L244" s="36">
        <f t="shared" si="148"/>
        <v>0</v>
      </c>
      <c r="M244" s="36">
        <f t="shared" si="149"/>
        <v>0</v>
      </c>
      <c r="N244" s="36">
        <f t="shared" si="150"/>
        <v>0</v>
      </c>
      <c r="O244" s="36">
        <f t="shared" si="151"/>
        <v>0</v>
      </c>
      <c r="P244" s="36">
        <f t="shared" si="152"/>
        <v>0</v>
      </c>
      <c r="Q244" s="36">
        <f t="shared" si="153"/>
        <v>0</v>
      </c>
      <c r="R244" s="36">
        <f t="shared" si="154"/>
        <v>0</v>
      </c>
      <c r="S244" s="36">
        <f t="shared" si="155"/>
        <v>0</v>
      </c>
      <c r="T244" s="36">
        <f t="shared" si="156"/>
        <v>0</v>
      </c>
      <c r="U244" s="36">
        <f t="shared" si="157"/>
        <v>0</v>
      </c>
      <c r="V244" s="36">
        <f t="shared" si="158"/>
        <v>0</v>
      </c>
      <c r="W244" s="36">
        <f t="shared" si="159"/>
        <v>0</v>
      </c>
      <c r="X244" s="36">
        <f t="shared" si="160"/>
        <v>0</v>
      </c>
      <c r="Y244" s="36">
        <f t="shared" si="161"/>
        <v>0</v>
      </c>
      <c r="Z244" s="36">
        <f t="shared" si="162"/>
        <v>0</v>
      </c>
      <c r="AA244" s="36">
        <f t="shared" si="163"/>
        <v>0</v>
      </c>
      <c r="AB244" s="36">
        <f t="shared" si="164"/>
        <v>0</v>
      </c>
      <c r="AC244" s="36">
        <f t="shared" si="165"/>
        <v>0</v>
      </c>
      <c r="AD244" s="36">
        <f t="shared" si="166"/>
        <v>0</v>
      </c>
      <c r="AE244" s="36">
        <f t="shared" si="167"/>
        <v>0</v>
      </c>
      <c r="AF244" s="36">
        <f t="shared" si="168"/>
        <v>0</v>
      </c>
      <c r="AG244" s="36">
        <f t="shared" si="169"/>
        <v>0</v>
      </c>
      <c r="AH244" s="36">
        <f t="shared" si="170"/>
        <v>0</v>
      </c>
      <c r="AI244" s="36">
        <f t="shared" si="171"/>
        <v>0</v>
      </c>
      <c r="AJ244" s="36">
        <f t="shared" si="172"/>
        <v>0</v>
      </c>
      <c r="AK244" s="36">
        <f t="shared" si="173"/>
        <v>0</v>
      </c>
      <c r="AL244" s="36">
        <f t="shared" si="174"/>
        <v>0</v>
      </c>
      <c r="AM244" s="36">
        <f t="shared" si="175"/>
        <v>0</v>
      </c>
      <c r="AN244" s="36">
        <f t="shared" si="176"/>
        <v>0</v>
      </c>
      <c r="AO244" s="36">
        <f t="shared" si="177"/>
        <v>0</v>
      </c>
      <c r="AP244" s="36">
        <f t="shared" si="178"/>
        <v>0</v>
      </c>
      <c r="AQ244" s="36">
        <f t="shared" si="179"/>
        <v>0</v>
      </c>
      <c r="AR244" s="36">
        <f t="shared" si="180"/>
        <v>0</v>
      </c>
      <c r="AS244" s="36">
        <f t="shared" si="181"/>
        <v>0</v>
      </c>
      <c r="AT244" s="36">
        <f t="shared" si="182"/>
        <v>0</v>
      </c>
      <c r="AU244" s="36">
        <f t="shared" si="183"/>
        <v>0</v>
      </c>
      <c r="AV244" s="36">
        <f t="shared" si="184"/>
        <v>0</v>
      </c>
      <c r="AW244" s="36">
        <f t="shared" si="202"/>
        <v>0</v>
      </c>
      <c r="AX244" s="36">
        <f t="shared" si="185"/>
        <v>0</v>
      </c>
      <c r="AY244" s="36">
        <f t="shared" si="186"/>
        <v>0</v>
      </c>
      <c r="AZ244" s="36">
        <f t="shared" si="187"/>
        <v>0</v>
      </c>
      <c r="BA244" s="36">
        <f t="shared" si="188"/>
        <v>0</v>
      </c>
      <c r="BB244" s="36">
        <f t="shared" si="189"/>
        <v>0</v>
      </c>
      <c r="BC244" s="36">
        <f t="shared" si="190"/>
        <v>0</v>
      </c>
      <c r="BD244" s="36">
        <f t="shared" si="191"/>
        <v>0</v>
      </c>
      <c r="BE244" s="36">
        <f t="shared" si="192"/>
        <v>0</v>
      </c>
      <c r="BF244" s="36">
        <f t="shared" si="193"/>
        <v>0</v>
      </c>
      <c r="BG244" s="36">
        <f t="shared" si="194"/>
        <v>0</v>
      </c>
      <c r="BH244" s="36">
        <f t="shared" si="195"/>
        <v>0</v>
      </c>
      <c r="BI244" s="36">
        <f t="shared" si="196"/>
        <v>0</v>
      </c>
      <c r="BJ244" s="36">
        <f t="shared" si="197"/>
        <v>0</v>
      </c>
      <c r="BK244" s="36">
        <f t="shared" si="203"/>
        <v>0</v>
      </c>
      <c r="BL244" s="36">
        <f t="shared" si="204"/>
        <v>0</v>
      </c>
      <c r="BM244" s="36">
        <f t="shared" si="198"/>
        <v>0</v>
      </c>
      <c r="BN244" s="36">
        <f t="shared" si="199"/>
        <v>0</v>
      </c>
      <c r="BO244" s="36">
        <f t="shared" si="200"/>
        <v>0</v>
      </c>
    </row>
    <row r="245" spans="1:67" ht="18" customHeight="1" x14ac:dyDescent="0.3">
      <c r="A245" s="80" t="str" cm="1">
        <f t="array" ref="A245">IFERROR(INDEX(Schools!$E$2:$E$852,MATCH(0,IF($C$8=Schools!$C$2:$C$852,COUNTIF($A$136:A244,Schools!$E$2:$E$852),""),0)),"")</f>
        <v/>
      </c>
      <c r="B245" s="84" t="str" cm="1">
        <f t="array" ref="B245">IFERROR(INDEX(Schools!$B$2:$B$852,MATCH(1,(Schools!$E$2:$E$852=A245)*(Schools!$C$2:$C$852=$C$8),0)),"")</f>
        <v/>
      </c>
      <c r="C245" s="85"/>
      <c r="D245" s="85"/>
      <c r="E245" s="86"/>
      <c r="F245" s="80" t="str" cm="1">
        <f t="array" ref="F245">IFERROR(INDEX(Schools!$D$2:$D$852,MATCH(1,(Schools!$E$2:$E$852=A245)*(Schools!$C$2:$C$852=$C$8),0)),"")</f>
        <v/>
      </c>
      <c r="G245" s="87" t="s">
        <v>653</v>
      </c>
      <c r="H245" s="36">
        <f t="shared" si="201"/>
        <v>0</v>
      </c>
      <c r="I245" s="36">
        <f t="shared" si="145"/>
        <v>0</v>
      </c>
      <c r="J245" s="36">
        <f t="shared" si="146"/>
        <v>0</v>
      </c>
      <c r="K245" s="36">
        <f t="shared" si="147"/>
        <v>0</v>
      </c>
      <c r="L245" s="36">
        <f t="shared" si="148"/>
        <v>0</v>
      </c>
      <c r="M245" s="36">
        <f t="shared" si="149"/>
        <v>0</v>
      </c>
      <c r="N245" s="36">
        <f t="shared" si="150"/>
        <v>0</v>
      </c>
      <c r="O245" s="36">
        <f t="shared" si="151"/>
        <v>0</v>
      </c>
      <c r="P245" s="36">
        <f t="shared" si="152"/>
        <v>0</v>
      </c>
      <c r="Q245" s="36">
        <f t="shared" si="153"/>
        <v>0</v>
      </c>
      <c r="R245" s="36">
        <f t="shared" si="154"/>
        <v>0</v>
      </c>
      <c r="S245" s="36">
        <f t="shared" si="155"/>
        <v>0</v>
      </c>
      <c r="T245" s="36">
        <f t="shared" si="156"/>
        <v>0</v>
      </c>
      <c r="U245" s="36">
        <f t="shared" si="157"/>
        <v>0</v>
      </c>
      <c r="V245" s="36">
        <f t="shared" si="158"/>
        <v>0</v>
      </c>
      <c r="W245" s="36">
        <f t="shared" si="159"/>
        <v>0</v>
      </c>
      <c r="X245" s="36">
        <f t="shared" si="160"/>
        <v>0</v>
      </c>
      <c r="Y245" s="36">
        <f t="shared" si="161"/>
        <v>0</v>
      </c>
      <c r="Z245" s="36">
        <f t="shared" si="162"/>
        <v>0</v>
      </c>
      <c r="AA245" s="36">
        <f t="shared" si="163"/>
        <v>0</v>
      </c>
      <c r="AB245" s="36">
        <f t="shared" si="164"/>
        <v>0</v>
      </c>
      <c r="AC245" s="36">
        <f t="shared" si="165"/>
        <v>0</v>
      </c>
      <c r="AD245" s="36">
        <f t="shared" si="166"/>
        <v>0</v>
      </c>
      <c r="AE245" s="36">
        <f t="shared" si="167"/>
        <v>0</v>
      </c>
      <c r="AF245" s="36">
        <f t="shared" si="168"/>
        <v>0</v>
      </c>
      <c r="AG245" s="36">
        <f t="shared" si="169"/>
        <v>0</v>
      </c>
      <c r="AH245" s="36">
        <f t="shared" si="170"/>
        <v>0</v>
      </c>
      <c r="AI245" s="36">
        <f t="shared" si="171"/>
        <v>0</v>
      </c>
      <c r="AJ245" s="36">
        <f t="shared" si="172"/>
        <v>0</v>
      </c>
      <c r="AK245" s="36">
        <f t="shared" si="173"/>
        <v>0</v>
      </c>
      <c r="AL245" s="36">
        <f t="shared" si="174"/>
        <v>0</v>
      </c>
      <c r="AM245" s="36">
        <f t="shared" si="175"/>
        <v>0</v>
      </c>
      <c r="AN245" s="36">
        <f t="shared" si="176"/>
        <v>0</v>
      </c>
      <c r="AO245" s="36">
        <f t="shared" si="177"/>
        <v>0</v>
      </c>
      <c r="AP245" s="36">
        <f t="shared" si="178"/>
        <v>0</v>
      </c>
      <c r="AQ245" s="36">
        <f t="shared" si="179"/>
        <v>0</v>
      </c>
      <c r="AR245" s="36">
        <f t="shared" si="180"/>
        <v>0</v>
      </c>
      <c r="AS245" s="36">
        <f t="shared" si="181"/>
        <v>0</v>
      </c>
      <c r="AT245" s="36">
        <f t="shared" si="182"/>
        <v>0</v>
      </c>
      <c r="AU245" s="36">
        <f t="shared" si="183"/>
        <v>0</v>
      </c>
      <c r="AV245" s="36">
        <f t="shared" si="184"/>
        <v>0</v>
      </c>
      <c r="AW245" s="36">
        <f t="shared" si="202"/>
        <v>0</v>
      </c>
      <c r="AX245" s="36">
        <f t="shared" si="185"/>
        <v>0</v>
      </c>
      <c r="AY245" s="36">
        <f t="shared" si="186"/>
        <v>0</v>
      </c>
      <c r="AZ245" s="36">
        <f t="shared" si="187"/>
        <v>0</v>
      </c>
      <c r="BA245" s="36">
        <f t="shared" si="188"/>
        <v>0</v>
      </c>
      <c r="BB245" s="36">
        <f t="shared" si="189"/>
        <v>0</v>
      </c>
      <c r="BC245" s="36">
        <f t="shared" si="190"/>
        <v>0</v>
      </c>
      <c r="BD245" s="36">
        <f t="shared" si="191"/>
        <v>0</v>
      </c>
      <c r="BE245" s="36">
        <f t="shared" si="192"/>
        <v>0</v>
      </c>
      <c r="BF245" s="36">
        <f t="shared" si="193"/>
        <v>0</v>
      </c>
      <c r="BG245" s="36">
        <f t="shared" si="194"/>
        <v>0</v>
      </c>
      <c r="BH245" s="36">
        <f t="shared" si="195"/>
        <v>0</v>
      </c>
      <c r="BI245" s="36">
        <f t="shared" si="196"/>
        <v>0</v>
      </c>
      <c r="BJ245" s="36">
        <f t="shared" si="197"/>
        <v>0</v>
      </c>
      <c r="BK245" s="36">
        <f t="shared" si="203"/>
        <v>0</v>
      </c>
      <c r="BL245" s="36">
        <f t="shared" si="204"/>
        <v>0</v>
      </c>
      <c r="BM245" s="36">
        <f t="shared" si="198"/>
        <v>0</v>
      </c>
      <c r="BN245" s="36">
        <f t="shared" si="199"/>
        <v>0</v>
      </c>
      <c r="BO245" s="36">
        <f t="shared" si="200"/>
        <v>0</v>
      </c>
    </row>
    <row r="246" spans="1:67" ht="18" customHeight="1" x14ac:dyDescent="0.3">
      <c r="A246" s="80" t="str" cm="1">
        <f t="array" ref="A246">IFERROR(INDEX(Schools!$E$2:$E$852,MATCH(0,IF($C$8=Schools!$C$2:$C$852,COUNTIF($A$136:A245,Schools!$E$2:$E$852),""),0)),"")</f>
        <v/>
      </c>
      <c r="B246" s="84" t="str" cm="1">
        <f t="array" ref="B246">IFERROR(INDEX(Schools!$B$2:$B$852,MATCH(1,(Schools!$E$2:$E$852=A246)*(Schools!$C$2:$C$852=$C$8),0)),"")</f>
        <v/>
      </c>
      <c r="C246" s="85"/>
      <c r="D246" s="85"/>
      <c r="E246" s="86"/>
      <c r="F246" s="80" t="str" cm="1">
        <f t="array" ref="F246">IFERROR(INDEX(Schools!$D$2:$D$852,MATCH(1,(Schools!$E$2:$E$852=A246)*(Schools!$C$2:$C$852=$C$8),0)),"")</f>
        <v/>
      </c>
      <c r="G246" s="87" t="s">
        <v>653</v>
      </c>
      <c r="H246" s="36">
        <f t="shared" si="201"/>
        <v>0</v>
      </c>
      <c r="I246" s="36">
        <f t="shared" si="145"/>
        <v>0</v>
      </c>
      <c r="J246" s="36">
        <f t="shared" si="146"/>
        <v>0</v>
      </c>
      <c r="K246" s="36">
        <f t="shared" si="147"/>
        <v>0</v>
      </c>
      <c r="L246" s="36">
        <f t="shared" si="148"/>
        <v>0</v>
      </c>
      <c r="M246" s="36">
        <f t="shared" si="149"/>
        <v>0</v>
      </c>
      <c r="N246" s="36">
        <f t="shared" si="150"/>
        <v>0</v>
      </c>
      <c r="O246" s="36">
        <f t="shared" si="151"/>
        <v>0</v>
      </c>
      <c r="P246" s="36">
        <f t="shared" si="152"/>
        <v>0</v>
      </c>
      <c r="Q246" s="36">
        <f t="shared" si="153"/>
        <v>0</v>
      </c>
      <c r="R246" s="36">
        <f t="shared" si="154"/>
        <v>0</v>
      </c>
      <c r="S246" s="36">
        <f t="shared" si="155"/>
        <v>0</v>
      </c>
      <c r="T246" s="36">
        <f t="shared" si="156"/>
        <v>0</v>
      </c>
      <c r="U246" s="36">
        <f t="shared" si="157"/>
        <v>0</v>
      </c>
      <c r="V246" s="36">
        <f t="shared" si="158"/>
        <v>0</v>
      </c>
      <c r="W246" s="36">
        <f t="shared" si="159"/>
        <v>0</v>
      </c>
      <c r="X246" s="36">
        <f t="shared" si="160"/>
        <v>0</v>
      </c>
      <c r="Y246" s="36">
        <f t="shared" si="161"/>
        <v>0</v>
      </c>
      <c r="Z246" s="36">
        <f t="shared" si="162"/>
        <v>0</v>
      </c>
      <c r="AA246" s="36">
        <f t="shared" si="163"/>
        <v>0</v>
      </c>
      <c r="AB246" s="36">
        <f t="shared" si="164"/>
        <v>0</v>
      </c>
      <c r="AC246" s="36">
        <f t="shared" si="165"/>
        <v>0</v>
      </c>
      <c r="AD246" s="36">
        <f t="shared" si="166"/>
        <v>0</v>
      </c>
      <c r="AE246" s="36">
        <f t="shared" si="167"/>
        <v>0</v>
      </c>
      <c r="AF246" s="36">
        <f t="shared" si="168"/>
        <v>0</v>
      </c>
      <c r="AG246" s="36">
        <f t="shared" si="169"/>
        <v>0</v>
      </c>
      <c r="AH246" s="36">
        <f t="shared" si="170"/>
        <v>0</v>
      </c>
      <c r="AI246" s="36">
        <f t="shared" si="171"/>
        <v>0</v>
      </c>
      <c r="AJ246" s="36">
        <f t="shared" si="172"/>
        <v>0</v>
      </c>
      <c r="AK246" s="36">
        <f t="shared" si="173"/>
        <v>0</v>
      </c>
      <c r="AL246" s="36">
        <f t="shared" si="174"/>
        <v>0</v>
      </c>
      <c r="AM246" s="36">
        <f t="shared" si="175"/>
        <v>0</v>
      </c>
      <c r="AN246" s="36">
        <f t="shared" si="176"/>
        <v>0</v>
      </c>
      <c r="AO246" s="36">
        <f t="shared" si="177"/>
        <v>0</v>
      </c>
      <c r="AP246" s="36">
        <f t="shared" si="178"/>
        <v>0</v>
      </c>
      <c r="AQ246" s="36">
        <f t="shared" si="179"/>
        <v>0</v>
      </c>
      <c r="AR246" s="36">
        <f t="shared" si="180"/>
        <v>0</v>
      </c>
      <c r="AS246" s="36">
        <f t="shared" si="181"/>
        <v>0</v>
      </c>
      <c r="AT246" s="36">
        <f t="shared" si="182"/>
        <v>0</v>
      </c>
      <c r="AU246" s="36">
        <f t="shared" si="183"/>
        <v>0</v>
      </c>
      <c r="AV246" s="36">
        <f t="shared" si="184"/>
        <v>0</v>
      </c>
      <c r="AW246" s="36">
        <f t="shared" si="202"/>
        <v>0</v>
      </c>
      <c r="AX246" s="36">
        <f t="shared" si="185"/>
        <v>0</v>
      </c>
      <c r="AY246" s="36">
        <f t="shared" si="186"/>
        <v>0</v>
      </c>
      <c r="AZ246" s="36">
        <f t="shared" si="187"/>
        <v>0</v>
      </c>
      <c r="BA246" s="36">
        <f t="shared" si="188"/>
        <v>0</v>
      </c>
      <c r="BB246" s="36">
        <f t="shared" si="189"/>
        <v>0</v>
      </c>
      <c r="BC246" s="36">
        <f t="shared" si="190"/>
        <v>0</v>
      </c>
      <c r="BD246" s="36">
        <f t="shared" si="191"/>
        <v>0</v>
      </c>
      <c r="BE246" s="36">
        <f t="shared" si="192"/>
        <v>0</v>
      </c>
      <c r="BF246" s="36">
        <f t="shared" si="193"/>
        <v>0</v>
      </c>
      <c r="BG246" s="36">
        <f t="shared" si="194"/>
        <v>0</v>
      </c>
      <c r="BH246" s="36">
        <f t="shared" si="195"/>
        <v>0</v>
      </c>
      <c r="BI246" s="36">
        <f t="shared" si="196"/>
        <v>0</v>
      </c>
      <c r="BJ246" s="36">
        <f t="shared" si="197"/>
        <v>0</v>
      </c>
      <c r="BK246" s="36">
        <f t="shared" si="203"/>
        <v>0</v>
      </c>
      <c r="BL246" s="36">
        <f t="shared" si="204"/>
        <v>0</v>
      </c>
      <c r="BM246" s="36">
        <f t="shared" si="198"/>
        <v>0</v>
      </c>
      <c r="BN246" s="36">
        <f t="shared" si="199"/>
        <v>0</v>
      </c>
      <c r="BO246" s="36">
        <f t="shared" si="200"/>
        <v>0</v>
      </c>
    </row>
    <row r="247" spans="1:67" ht="18" customHeight="1" x14ac:dyDescent="0.3">
      <c r="A247" s="80" t="str" cm="1">
        <f t="array" ref="A247">IFERROR(INDEX(Schools!$E$2:$E$852,MATCH(0,IF($C$8=Schools!$C$2:$C$852,COUNTIF($A$136:A246,Schools!$E$2:$E$852),""),0)),"")</f>
        <v/>
      </c>
      <c r="B247" s="84" t="str" cm="1">
        <f t="array" ref="B247">IFERROR(INDEX(Schools!$B$2:$B$852,MATCH(1,(Schools!$E$2:$E$852=A247)*(Schools!$C$2:$C$852=$C$8),0)),"")</f>
        <v/>
      </c>
      <c r="C247" s="85"/>
      <c r="D247" s="85"/>
      <c r="E247" s="86"/>
      <c r="F247" s="80" t="str" cm="1">
        <f t="array" ref="F247">IFERROR(INDEX(Schools!$D$2:$D$852,MATCH(1,(Schools!$E$2:$E$852=A247)*(Schools!$C$2:$C$852=$C$8),0)),"")</f>
        <v/>
      </c>
      <c r="G247" s="87" t="s">
        <v>653</v>
      </c>
      <c r="H247" s="36">
        <f t="shared" si="201"/>
        <v>0</v>
      </c>
      <c r="I247" s="36">
        <f t="shared" si="145"/>
        <v>0</v>
      </c>
      <c r="J247" s="36">
        <f t="shared" si="146"/>
        <v>0</v>
      </c>
      <c r="K247" s="36">
        <f t="shared" si="147"/>
        <v>0</v>
      </c>
      <c r="L247" s="36">
        <f t="shared" si="148"/>
        <v>0</v>
      </c>
      <c r="M247" s="36">
        <f t="shared" si="149"/>
        <v>0</v>
      </c>
      <c r="N247" s="36">
        <f t="shared" si="150"/>
        <v>0</v>
      </c>
      <c r="O247" s="36">
        <f t="shared" si="151"/>
        <v>0</v>
      </c>
      <c r="P247" s="36">
        <f t="shared" si="152"/>
        <v>0</v>
      </c>
      <c r="Q247" s="36">
        <f t="shared" si="153"/>
        <v>0</v>
      </c>
      <c r="R247" s="36">
        <f t="shared" si="154"/>
        <v>0</v>
      </c>
      <c r="S247" s="36">
        <f t="shared" si="155"/>
        <v>0</v>
      </c>
      <c r="T247" s="36">
        <f t="shared" si="156"/>
        <v>0</v>
      </c>
      <c r="U247" s="36">
        <f t="shared" si="157"/>
        <v>0</v>
      </c>
      <c r="V247" s="36">
        <f t="shared" si="158"/>
        <v>0</v>
      </c>
      <c r="W247" s="36">
        <f t="shared" si="159"/>
        <v>0</v>
      </c>
      <c r="X247" s="36">
        <f t="shared" si="160"/>
        <v>0</v>
      </c>
      <c r="Y247" s="36">
        <f t="shared" si="161"/>
        <v>0</v>
      </c>
      <c r="Z247" s="36">
        <f t="shared" si="162"/>
        <v>0</v>
      </c>
      <c r="AA247" s="36">
        <f t="shared" si="163"/>
        <v>0</v>
      </c>
      <c r="AB247" s="36">
        <f t="shared" si="164"/>
        <v>0</v>
      </c>
      <c r="AC247" s="36">
        <f t="shared" si="165"/>
        <v>0</v>
      </c>
      <c r="AD247" s="36">
        <f t="shared" si="166"/>
        <v>0</v>
      </c>
      <c r="AE247" s="36">
        <f t="shared" si="167"/>
        <v>0</v>
      </c>
      <c r="AF247" s="36">
        <f t="shared" si="168"/>
        <v>0</v>
      </c>
      <c r="AG247" s="36">
        <f t="shared" si="169"/>
        <v>0</v>
      </c>
      <c r="AH247" s="36">
        <f t="shared" si="170"/>
        <v>0</v>
      </c>
      <c r="AI247" s="36">
        <f t="shared" si="171"/>
        <v>0</v>
      </c>
      <c r="AJ247" s="36">
        <f t="shared" si="172"/>
        <v>0</v>
      </c>
      <c r="AK247" s="36">
        <f t="shared" si="173"/>
        <v>0</v>
      </c>
      <c r="AL247" s="36">
        <f t="shared" si="174"/>
        <v>0</v>
      </c>
      <c r="AM247" s="36">
        <f t="shared" si="175"/>
        <v>0</v>
      </c>
      <c r="AN247" s="36">
        <f t="shared" si="176"/>
        <v>0</v>
      </c>
      <c r="AO247" s="36">
        <f t="shared" si="177"/>
        <v>0</v>
      </c>
      <c r="AP247" s="36">
        <f t="shared" si="178"/>
        <v>0</v>
      </c>
      <c r="AQ247" s="36">
        <f t="shared" si="179"/>
        <v>0</v>
      </c>
      <c r="AR247" s="36">
        <f t="shared" si="180"/>
        <v>0</v>
      </c>
      <c r="AS247" s="36">
        <f t="shared" si="181"/>
        <v>0</v>
      </c>
      <c r="AT247" s="36">
        <f t="shared" si="182"/>
        <v>0</v>
      </c>
      <c r="AU247" s="36">
        <f t="shared" si="183"/>
        <v>0</v>
      </c>
      <c r="AV247" s="36">
        <f t="shared" si="184"/>
        <v>0</v>
      </c>
      <c r="AW247" s="36">
        <f t="shared" si="202"/>
        <v>0</v>
      </c>
      <c r="AX247" s="36">
        <f t="shared" si="185"/>
        <v>0</v>
      </c>
      <c r="AY247" s="36">
        <f t="shared" si="186"/>
        <v>0</v>
      </c>
      <c r="AZ247" s="36">
        <f t="shared" si="187"/>
        <v>0</v>
      </c>
      <c r="BA247" s="36">
        <f t="shared" si="188"/>
        <v>0</v>
      </c>
      <c r="BB247" s="36">
        <f t="shared" si="189"/>
        <v>0</v>
      </c>
      <c r="BC247" s="36">
        <f t="shared" si="190"/>
        <v>0</v>
      </c>
      <c r="BD247" s="36">
        <f t="shared" si="191"/>
        <v>0</v>
      </c>
      <c r="BE247" s="36">
        <f t="shared" si="192"/>
        <v>0</v>
      </c>
      <c r="BF247" s="36">
        <f t="shared" si="193"/>
        <v>0</v>
      </c>
      <c r="BG247" s="36">
        <f t="shared" si="194"/>
        <v>0</v>
      </c>
      <c r="BH247" s="36">
        <f t="shared" si="195"/>
        <v>0</v>
      </c>
      <c r="BI247" s="36">
        <f t="shared" si="196"/>
        <v>0</v>
      </c>
      <c r="BJ247" s="36">
        <f t="shared" si="197"/>
        <v>0</v>
      </c>
      <c r="BK247" s="36">
        <f t="shared" si="203"/>
        <v>0</v>
      </c>
      <c r="BL247" s="36">
        <f t="shared" si="204"/>
        <v>0</v>
      </c>
      <c r="BM247" s="36">
        <f t="shared" si="198"/>
        <v>0</v>
      </c>
      <c r="BN247" s="36">
        <f t="shared" si="199"/>
        <v>0</v>
      </c>
      <c r="BO247" s="36">
        <f t="shared" si="200"/>
        <v>0</v>
      </c>
    </row>
    <row r="248" spans="1:67" ht="18" customHeight="1" x14ac:dyDescent="0.3">
      <c r="A248" s="80" t="str" cm="1">
        <f t="array" ref="A248">IFERROR(INDEX(Schools!$E$2:$E$852,MATCH(0,IF($C$8=Schools!$C$2:$C$852,COUNTIF($A$136:A247,Schools!$E$2:$E$852),""),0)),"")</f>
        <v/>
      </c>
      <c r="B248" s="84" t="str" cm="1">
        <f t="array" ref="B248">IFERROR(INDEX(Schools!$B$2:$B$852,MATCH(1,(Schools!$E$2:$E$852=A248)*(Schools!$C$2:$C$852=$C$8),0)),"")</f>
        <v/>
      </c>
      <c r="C248" s="85"/>
      <c r="D248" s="85"/>
      <c r="E248" s="86"/>
      <c r="F248" s="80" t="str" cm="1">
        <f t="array" ref="F248">IFERROR(INDEX(Schools!$D$2:$D$852,MATCH(1,(Schools!$E$2:$E$852=A248)*(Schools!$C$2:$C$852=$C$8),0)),"")</f>
        <v/>
      </c>
      <c r="G248" s="87" t="s">
        <v>653</v>
      </c>
      <c r="H248" s="36">
        <f t="shared" si="201"/>
        <v>0</v>
      </c>
      <c r="I248" s="36">
        <f t="shared" si="145"/>
        <v>0</v>
      </c>
      <c r="J248" s="36">
        <f t="shared" si="146"/>
        <v>0</v>
      </c>
      <c r="K248" s="36">
        <f t="shared" si="147"/>
        <v>0</v>
      </c>
      <c r="L248" s="36">
        <f t="shared" si="148"/>
        <v>0</v>
      </c>
      <c r="M248" s="36">
        <f t="shared" si="149"/>
        <v>0</v>
      </c>
      <c r="N248" s="36">
        <f t="shared" si="150"/>
        <v>0</v>
      </c>
      <c r="O248" s="36">
        <f t="shared" si="151"/>
        <v>0</v>
      </c>
      <c r="P248" s="36">
        <f t="shared" si="152"/>
        <v>0</v>
      </c>
      <c r="Q248" s="36">
        <f t="shared" si="153"/>
        <v>0</v>
      </c>
      <c r="R248" s="36">
        <f t="shared" si="154"/>
        <v>0</v>
      </c>
      <c r="S248" s="36">
        <f t="shared" si="155"/>
        <v>0</v>
      </c>
      <c r="T248" s="36">
        <f t="shared" si="156"/>
        <v>0</v>
      </c>
      <c r="U248" s="36">
        <f t="shared" si="157"/>
        <v>0</v>
      </c>
      <c r="V248" s="36">
        <f t="shared" si="158"/>
        <v>0</v>
      </c>
      <c r="W248" s="36">
        <f t="shared" si="159"/>
        <v>0</v>
      </c>
      <c r="X248" s="36">
        <f t="shared" si="160"/>
        <v>0</v>
      </c>
      <c r="Y248" s="36">
        <f t="shared" si="161"/>
        <v>0</v>
      </c>
      <c r="Z248" s="36">
        <f t="shared" si="162"/>
        <v>0</v>
      </c>
      <c r="AA248" s="36">
        <f t="shared" si="163"/>
        <v>0</v>
      </c>
      <c r="AB248" s="36">
        <f t="shared" si="164"/>
        <v>0</v>
      </c>
      <c r="AC248" s="36">
        <f t="shared" si="165"/>
        <v>0</v>
      </c>
      <c r="AD248" s="36">
        <f t="shared" si="166"/>
        <v>0</v>
      </c>
      <c r="AE248" s="36">
        <f t="shared" si="167"/>
        <v>0</v>
      </c>
      <c r="AF248" s="36">
        <f t="shared" si="168"/>
        <v>0</v>
      </c>
      <c r="AG248" s="36">
        <f t="shared" si="169"/>
        <v>0</v>
      </c>
      <c r="AH248" s="36">
        <f t="shared" si="170"/>
        <v>0</v>
      </c>
      <c r="AI248" s="36">
        <f t="shared" si="171"/>
        <v>0</v>
      </c>
      <c r="AJ248" s="36">
        <f t="shared" si="172"/>
        <v>0</v>
      </c>
      <c r="AK248" s="36">
        <f t="shared" si="173"/>
        <v>0</v>
      </c>
      <c r="AL248" s="36">
        <f t="shared" si="174"/>
        <v>0</v>
      </c>
      <c r="AM248" s="36">
        <f t="shared" si="175"/>
        <v>0</v>
      </c>
      <c r="AN248" s="36">
        <f t="shared" si="176"/>
        <v>0</v>
      </c>
      <c r="AO248" s="36">
        <f t="shared" si="177"/>
        <v>0</v>
      </c>
      <c r="AP248" s="36">
        <f t="shared" si="178"/>
        <v>0</v>
      </c>
      <c r="AQ248" s="36">
        <f t="shared" si="179"/>
        <v>0</v>
      </c>
      <c r="AR248" s="36">
        <f t="shared" si="180"/>
        <v>0</v>
      </c>
      <c r="AS248" s="36">
        <f t="shared" si="181"/>
        <v>0</v>
      </c>
      <c r="AT248" s="36">
        <f t="shared" si="182"/>
        <v>0</v>
      </c>
      <c r="AU248" s="36">
        <f t="shared" si="183"/>
        <v>0</v>
      </c>
      <c r="AV248" s="36">
        <f t="shared" si="184"/>
        <v>0</v>
      </c>
      <c r="AW248" s="36">
        <f t="shared" si="202"/>
        <v>0</v>
      </c>
      <c r="AX248" s="36">
        <f t="shared" si="185"/>
        <v>0</v>
      </c>
      <c r="AY248" s="36">
        <f t="shared" si="186"/>
        <v>0</v>
      </c>
      <c r="AZ248" s="36">
        <f t="shared" si="187"/>
        <v>0</v>
      </c>
      <c r="BA248" s="36">
        <f t="shared" si="188"/>
        <v>0</v>
      </c>
      <c r="BB248" s="36">
        <f t="shared" si="189"/>
        <v>0</v>
      </c>
      <c r="BC248" s="36">
        <f t="shared" si="190"/>
        <v>0</v>
      </c>
      <c r="BD248" s="36">
        <f t="shared" si="191"/>
        <v>0</v>
      </c>
      <c r="BE248" s="36">
        <f t="shared" si="192"/>
        <v>0</v>
      </c>
      <c r="BF248" s="36">
        <f t="shared" si="193"/>
        <v>0</v>
      </c>
      <c r="BG248" s="36">
        <f t="shared" si="194"/>
        <v>0</v>
      </c>
      <c r="BH248" s="36">
        <f t="shared" si="195"/>
        <v>0</v>
      </c>
      <c r="BI248" s="36">
        <f t="shared" si="196"/>
        <v>0</v>
      </c>
      <c r="BJ248" s="36">
        <f t="shared" si="197"/>
        <v>0</v>
      </c>
      <c r="BK248" s="36">
        <f t="shared" si="203"/>
        <v>0</v>
      </c>
      <c r="BL248" s="36">
        <f t="shared" si="204"/>
        <v>0</v>
      </c>
      <c r="BM248" s="36">
        <f t="shared" si="198"/>
        <v>0</v>
      </c>
      <c r="BN248" s="36">
        <f t="shared" si="199"/>
        <v>0</v>
      </c>
      <c r="BO248" s="36">
        <f t="shared" si="200"/>
        <v>0</v>
      </c>
    </row>
    <row r="249" spans="1:67" ht="18" customHeight="1" x14ac:dyDescent="0.3">
      <c r="A249" s="80" t="str" cm="1">
        <f t="array" ref="A249">IFERROR(INDEX(Schools!$E$2:$E$852,MATCH(0,IF($C$8=Schools!$C$2:$C$852,COUNTIF($A$136:A248,Schools!$E$2:$E$852),""),0)),"")</f>
        <v/>
      </c>
      <c r="B249" s="84" t="str" cm="1">
        <f t="array" ref="B249">IFERROR(INDEX(Schools!$B$2:$B$852,MATCH(1,(Schools!$E$2:$E$852=A249)*(Schools!$C$2:$C$852=$C$8),0)),"")</f>
        <v/>
      </c>
      <c r="C249" s="85"/>
      <c r="D249" s="85"/>
      <c r="E249" s="86"/>
      <c r="F249" s="80" t="str" cm="1">
        <f t="array" ref="F249">IFERROR(INDEX(Schools!$D$2:$D$852,MATCH(1,(Schools!$E$2:$E$852=A249)*(Schools!$C$2:$C$852=$C$8),0)),"")</f>
        <v/>
      </c>
      <c r="G249" s="87" t="s">
        <v>653</v>
      </c>
      <c r="H249" s="36">
        <f t="shared" si="201"/>
        <v>0</v>
      </c>
      <c r="I249" s="36">
        <f t="shared" si="145"/>
        <v>0</v>
      </c>
      <c r="J249" s="36">
        <f t="shared" si="146"/>
        <v>0</v>
      </c>
      <c r="K249" s="36">
        <f t="shared" si="147"/>
        <v>0</v>
      </c>
      <c r="L249" s="36">
        <f t="shared" si="148"/>
        <v>0</v>
      </c>
      <c r="M249" s="36">
        <f t="shared" si="149"/>
        <v>0</v>
      </c>
      <c r="N249" s="36">
        <f t="shared" si="150"/>
        <v>0</v>
      </c>
      <c r="O249" s="36">
        <f t="shared" si="151"/>
        <v>0</v>
      </c>
      <c r="P249" s="36">
        <f t="shared" si="152"/>
        <v>0</v>
      </c>
      <c r="Q249" s="36">
        <f t="shared" si="153"/>
        <v>0</v>
      </c>
      <c r="R249" s="36">
        <f t="shared" si="154"/>
        <v>0</v>
      </c>
      <c r="S249" s="36">
        <f t="shared" si="155"/>
        <v>0</v>
      </c>
      <c r="T249" s="36">
        <f t="shared" si="156"/>
        <v>0</v>
      </c>
      <c r="U249" s="36">
        <f t="shared" si="157"/>
        <v>0</v>
      </c>
      <c r="V249" s="36">
        <f t="shared" si="158"/>
        <v>0</v>
      </c>
      <c r="W249" s="36">
        <f t="shared" si="159"/>
        <v>0</v>
      </c>
      <c r="X249" s="36">
        <f t="shared" si="160"/>
        <v>0</v>
      </c>
      <c r="Y249" s="36">
        <f t="shared" si="161"/>
        <v>0</v>
      </c>
      <c r="Z249" s="36">
        <f t="shared" si="162"/>
        <v>0</v>
      </c>
      <c r="AA249" s="36">
        <f t="shared" si="163"/>
        <v>0</v>
      </c>
      <c r="AB249" s="36">
        <f t="shared" si="164"/>
        <v>0</v>
      </c>
      <c r="AC249" s="36">
        <f t="shared" si="165"/>
        <v>0</v>
      </c>
      <c r="AD249" s="36">
        <f t="shared" si="166"/>
        <v>0</v>
      </c>
      <c r="AE249" s="36">
        <f t="shared" si="167"/>
        <v>0</v>
      </c>
      <c r="AF249" s="36">
        <f t="shared" si="168"/>
        <v>0</v>
      </c>
      <c r="AG249" s="36">
        <f t="shared" si="169"/>
        <v>0</v>
      </c>
      <c r="AH249" s="36">
        <f t="shared" si="170"/>
        <v>0</v>
      </c>
      <c r="AI249" s="36">
        <f t="shared" si="171"/>
        <v>0</v>
      </c>
      <c r="AJ249" s="36">
        <f t="shared" si="172"/>
        <v>0</v>
      </c>
      <c r="AK249" s="36">
        <f t="shared" si="173"/>
        <v>0</v>
      </c>
      <c r="AL249" s="36">
        <f t="shared" si="174"/>
        <v>0</v>
      </c>
      <c r="AM249" s="36">
        <f t="shared" si="175"/>
        <v>0</v>
      </c>
      <c r="AN249" s="36">
        <f t="shared" si="176"/>
        <v>0</v>
      </c>
      <c r="AO249" s="36">
        <f t="shared" si="177"/>
        <v>0</v>
      </c>
      <c r="AP249" s="36">
        <f t="shared" si="178"/>
        <v>0</v>
      </c>
      <c r="AQ249" s="36">
        <f t="shared" si="179"/>
        <v>0</v>
      </c>
      <c r="AR249" s="36">
        <f t="shared" si="180"/>
        <v>0</v>
      </c>
      <c r="AS249" s="36">
        <f t="shared" si="181"/>
        <v>0</v>
      </c>
      <c r="AT249" s="36">
        <f t="shared" si="182"/>
        <v>0</v>
      </c>
      <c r="AU249" s="36">
        <f t="shared" si="183"/>
        <v>0</v>
      </c>
      <c r="AV249" s="36">
        <f t="shared" si="184"/>
        <v>0</v>
      </c>
      <c r="AW249" s="36">
        <f t="shared" si="202"/>
        <v>0</v>
      </c>
      <c r="AX249" s="36">
        <f t="shared" si="185"/>
        <v>0</v>
      </c>
      <c r="AY249" s="36">
        <f t="shared" si="186"/>
        <v>0</v>
      </c>
      <c r="AZ249" s="36">
        <f t="shared" si="187"/>
        <v>0</v>
      </c>
      <c r="BA249" s="36">
        <f t="shared" si="188"/>
        <v>0</v>
      </c>
      <c r="BB249" s="36">
        <f t="shared" si="189"/>
        <v>0</v>
      </c>
      <c r="BC249" s="36">
        <f t="shared" si="190"/>
        <v>0</v>
      </c>
      <c r="BD249" s="36">
        <f t="shared" si="191"/>
        <v>0</v>
      </c>
      <c r="BE249" s="36">
        <f t="shared" si="192"/>
        <v>0</v>
      </c>
      <c r="BF249" s="36">
        <f t="shared" si="193"/>
        <v>0</v>
      </c>
      <c r="BG249" s="36">
        <f t="shared" si="194"/>
        <v>0</v>
      </c>
      <c r="BH249" s="36">
        <f t="shared" si="195"/>
        <v>0</v>
      </c>
      <c r="BI249" s="36">
        <f t="shared" si="196"/>
        <v>0</v>
      </c>
      <c r="BJ249" s="36">
        <f t="shared" si="197"/>
        <v>0</v>
      </c>
      <c r="BK249" s="36">
        <f t="shared" si="203"/>
        <v>0</v>
      </c>
      <c r="BL249" s="36">
        <f t="shared" si="204"/>
        <v>0</v>
      </c>
      <c r="BM249" s="36">
        <f t="shared" si="198"/>
        <v>0</v>
      </c>
      <c r="BN249" s="36">
        <f t="shared" si="199"/>
        <v>0</v>
      </c>
      <c r="BO249" s="36">
        <f t="shared" si="200"/>
        <v>0</v>
      </c>
    </row>
    <row r="250" spans="1:67" ht="18" customHeight="1" x14ac:dyDescent="0.3">
      <c r="A250" s="80" t="str" cm="1">
        <f t="array" ref="A250">IFERROR(INDEX(Schools!$E$2:$E$852,MATCH(0,IF($C$8=Schools!$C$2:$C$852,COUNTIF($A$136:A249,Schools!$E$2:$E$852),""),0)),"")</f>
        <v/>
      </c>
      <c r="B250" s="84" t="str" cm="1">
        <f t="array" ref="B250">IFERROR(INDEX(Schools!$B$2:$B$852,MATCH(1,(Schools!$E$2:$E$852=A250)*(Schools!$C$2:$C$852=$C$8),0)),"")</f>
        <v/>
      </c>
      <c r="C250" s="85"/>
      <c r="D250" s="85"/>
      <c r="E250" s="86"/>
      <c r="F250" s="80" t="str" cm="1">
        <f t="array" ref="F250">IFERROR(INDEX(Schools!$D$2:$D$852,MATCH(1,(Schools!$E$2:$E$852=A250)*(Schools!$C$2:$C$852=$C$8),0)),"")</f>
        <v/>
      </c>
      <c r="G250" s="87" t="s">
        <v>653</v>
      </c>
      <c r="H250" s="36">
        <f t="shared" si="201"/>
        <v>0</v>
      </c>
      <c r="I250" s="36">
        <f t="shared" si="145"/>
        <v>0</v>
      </c>
      <c r="J250" s="36">
        <f t="shared" si="146"/>
        <v>0</v>
      </c>
      <c r="K250" s="36">
        <f t="shared" si="147"/>
        <v>0</v>
      </c>
      <c r="L250" s="36">
        <f t="shared" si="148"/>
        <v>0</v>
      </c>
      <c r="M250" s="36">
        <f t="shared" si="149"/>
        <v>0</v>
      </c>
      <c r="N250" s="36">
        <f t="shared" si="150"/>
        <v>0</v>
      </c>
      <c r="O250" s="36">
        <f t="shared" si="151"/>
        <v>0</v>
      </c>
      <c r="P250" s="36">
        <f t="shared" si="152"/>
        <v>0</v>
      </c>
      <c r="Q250" s="36">
        <f t="shared" si="153"/>
        <v>0</v>
      </c>
      <c r="R250" s="36">
        <f t="shared" si="154"/>
        <v>0</v>
      </c>
      <c r="S250" s="36">
        <f t="shared" si="155"/>
        <v>0</v>
      </c>
      <c r="T250" s="36">
        <f t="shared" si="156"/>
        <v>0</v>
      </c>
      <c r="U250" s="36">
        <f t="shared" si="157"/>
        <v>0</v>
      </c>
      <c r="V250" s="36">
        <f t="shared" si="158"/>
        <v>0</v>
      </c>
      <c r="W250" s="36">
        <f t="shared" si="159"/>
        <v>0</v>
      </c>
      <c r="X250" s="36">
        <f t="shared" si="160"/>
        <v>0</v>
      </c>
      <c r="Y250" s="36">
        <f t="shared" si="161"/>
        <v>0</v>
      </c>
      <c r="Z250" s="36">
        <f t="shared" si="162"/>
        <v>0</v>
      </c>
      <c r="AA250" s="36">
        <f t="shared" si="163"/>
        <v>0</v>
      </c>
      <c r="AB250" s="36">
        <f t="shared" si="164"/>
        <v>0</v>
      </c>
      <c r="AC250" s="36">
        <f t="shared" si="165"/>
        <v>0</v>
      </c>
      <c r="AD250" s="36">
        <f t="shared" si="166"/>
        <v>0</v>
      </c>
      <c r="AE250" s="36">
        <f t="shared" si="167"/>
        <v>0</v>
      </c>
      <c r="AF250" s="36">
        <f t="shared" si="168"/>
        <v>0</v>
      </c>
      <c r="AG250" s="36">
        <f t="shared" si="169"/>
        <v>0</v>
      </c>
      <c r="AH250" s="36">
        <f t="shared" si="170"/>
        <v>0</v>
      </c>
      <c r="AI250" s="36">
        <f t="shared" si="171"/>
        <v>0</v>
      </c>
      <c r="AJ250" s="36">
        <f t="shared" si="172"/>
        <v>0</v>
      </c>
      <c r="AK250" s="36">
        <f t="shared" si="173"/>
        <v>0</v>
      </c>
      <c r="AL250" s="36">
        <f t="shared" si="174"/>
        <v>0</v>
      </c>
      <c r="AM250" s="36">
        <f t="shared" si="175"/>
        <v>0</v>
      </c>
      <c r="AN250" s="36">
        <f t="shared" si="176"/>
        <v>0</v>
      </c>
      <c r="AO250" s="36">
        <f t="shared" si="177"/>
        <v>0</v>
      </c>
      <c r="AP250" s="36">
        <f t="shared" si="178"/>
        <v>0</v>
      </c>
      <c r="AQ250" s="36">
        <f t="shared" si="179"/>
        <v>0</v>
      </c>
      <c r="AR250" s="36">
        <f t="shared" si="180"/>
        <v>0</v>
      </c>
      <c r="AS250" s="36">
        <f t="shared" si="181"/>
        <v>0</v>
      </c>
      <c r="AT250" s="36">
        <f t="shared" si="182"/>
        <v>0</v>
      </c>
      <c r="AU250" s="36">
        <f t="shared" si="183"/>
        <v>0</v>
      </c>
      <c r="AV250" s="36">
        <f t="shared" si="184"/>
        <v>0</v>
      </c>
      <c r="AW250" s="36">
        <f t="shared" si="202"/>
        <v>0</v>
      </c>
      <c r="AX250" s="36">
        <f t="shared" si="185"/>
        <v>0</v>
      </c>
      <c r="AY250" s="36">
        <f t="shared" si="186"/>
        <v>0</v>
      </c>
      <c r="AZ250" s="36">
        <f t="shared" si="187"/>
        <v>0</v>
      </c>
      <c r="BA250" s="36">
        <f t="shared" si="188"/>
        <v>0</v>
      </c>
      <c r="BB250" s="36">
        <f t="shared" si="189"/>
        <v>0</v>
      </c>
      <c r="BC250" s="36">
        <f t="shared" si="190"/>
        <v>0</v>
      </c>
      <c r="BD250" s="36">
        <f t="shared" si="191"/>
        <v>0</v>
      </c>
      <c r="BE250" s="36">
        <f t="shared" si="192"/>
        <v>0</v>
      </c>
      <c r="BF250" s="36">
        <f t="shared" si="193"/>
        <v>0</v>
      </c>
      <c r="BG250" s="36">
        <f t="shared" si="194"/>
        <v>0</v>
      </c>
      <c r="BH250" s="36">
        <f t="shared" si="195"/>
        <v>0</v>
      </c>
      <c r="BI250" s="36">
        <f t="shared" si="196"/>
        <v>0</v>
      </c>
      <c r="BJ250" s="36">
        <f t="shared" si="197"/>
        <v>0</v>
      </c>
      <c r="BK250" s="36">
        <f t="shared" si="203"/>
        <v>0</v>
      </c>
      <c r="BL250" s="36">
        <f t="shared" si="204"/>
        <v>0</v>
      </c>
      <c r="BM250" s="36">
        <f t="shared" si="198"/>
        <v>0</v>
      </c>
      <c r="BN250" s="36">
        <f t="shared" si="199"/>
        <v>0</v>
      </c>
      <c r="BO250" s="36">
        <f t="shared" si="200"/>
        <v>0</v>
      </c>
    </row>
    <row r="251" spans="1:67" ht="18" customHeight="1" x14ac:dyDescent="0.3">
      <c r="A251" s="80" t="str" cm="1">
        <f t="array" ref="A251">IFERROR(INDEX(Schools!$E$2:$E$852,MATCH(0,IF($C$8=Schools!$C$2:$C$852,COUNTIF($A$136:A250,Schools!$E$2:$E$852),""),0)),"")</f>
        <v/>
      </c>
      <c r="B251" s="84" t="str" cm="1">
        <f t="array" ref="B251">IFERROR(INDEX(Schools!$B$2:$B$852,MATCH(1,(Schools!$E$2:$E$852=A251)*(Schools!$C$2:$C$852=$C$8),0)),"")</f>
        <v/>
      </c>
      <c r="C251" s="85"/>
      <c r="D251" s="85"/>
      <c r="E251" s="86"/>
      <c r="F251" s="80" t="str" cm="1">
        <f t="array" ref="F251">IFERROR(INDEX(Schools!$D$2:$D$852,MATCH(1,(Schools!$E$2:$E$852=A251)*(Schools!$C$2:$C$852=$C$8),0)),"")</f>
        <v/>
      </c>
      <c r="G251" s="87" t="s">
        <v>653</v>
      </c>
      <c r="H251" s="36">
        <f t="shared" si="201"/>
        <v>0</v>
      </c>
      <c r="I251" s="36">
        <f t="shared" si="145"/>
        <v>0</v>
      </c>
      <c r="J251" s="36">
        <f t="shared" si="146"/>
        <v>0</v>
      </c>
      <c r="K251" s="36">
        <f t="shared" si="147"/>
        <v>0</v>
      </c>
      <c r="L251" s="36">
        <f t="shared" si="148"/>
        <v>0</v>
      </c>
      <c r="M251" s="36">
        <f t="shared" si="149"/>
        <v>0</v>
      </c>
      <c r="N251" s="36">
        <f t="shared" si="150"/>
        <v>0</v>
      </c>
      <c r="O251" s="36">
        <f t="shared" si="151"/>
        <v>0</v>
      </c>
      <c r="P251" s="36">
        <f t="shared" si="152"/>
        <v>0</v>
      </c>
      <c r="Q251" s="36">
        <f t="shared" si="153"/>
        <v>0</v>
      </c>
      <c r="R251" s="36">
        <f t="shared" si="154"/>
        <v>0</v>
      </c>
      <c r="S251" s="36">
        <f t="shared" si="155"/>
        <v>0</v>
      </c>
      <c r="T251" s="36">
        <f t="shared" si="156"/>
        <v>0</v>
      </c>
      <c r="U251" s="36">
        <f t="shared" si="157"/>
        <v>0</v>
      </c>
      <c r="V251" s="36">
        <f t="shared" si="158"/>
        <v>0</v>
      </c>
      <c r="W251" s="36">
        <f t="shared" si="159"/>
        <v>0</v>
      </c>
      <c r="X251" s="36">
        <f t="shared" si="160"/>
        <v>0</v>
      </c>
      <c r="Y251" s="36">
        <f t="shared" si="161"/>
        <v>0</v>
      </c>
      <c r="Z251" s="36">
        <f t="shared" si="162"/>
        <v>0</v>
      </c>
      <c r="AA251" s="36">
        <f t="shared" si="163"/>
        <v>0</v>
      </c>
      <c r="AB251" s="36">
        <f t="shared" si="164"/>
        <v>0</v>
      </c>
      <c r="AC251" s="36">
        <f t="shared" si="165"/>
        <v>0</v>
      </c>
      <c r="AD251" s="36">
        <f t="shared" si="166"/>
        <v>0</v>
      </c>
      <c r="AE251" s="36">
        <f t="shared" si="167"/>
        <v>0</v>
      </c>
      <c r="AF251" s="36">
        <f t="shared" si="168"/>
        <v>0</v>
      </c>
      <c r="AG251" s="36">
        <f t="shared" si="169"/>
        <v>0</v>
      </c>
      <c r="AH251" s="36">
        <f t="shared" si="170"/>
        <v>0</v>
      </c>
      <c r="AI251" s="36">
        <f t="shared" si="171"/>
        <v>0</v>
      </c>
      <c r="AJ251" s="36">
        <f t="shared" si="172"/>
        <v>0</v>
      </c>
      <c r="AK251" s="36">
        <f t="shared" si="173"/>
        <v>0</v>
      </c>
      <c r="AL251" s="36">
        <f t="shared" si="174"/>
        <v>0</v>
      </c>
      <c r="AM251" s="36">
        <f t="shared" si="175"/>
        <v>0</v>
      </c>
      <c r="AN251" s="36">
        <f t="shared" si="176"/>
        <v>0</v>
      </c>
      <c r="AO251" s="36">
        <f t="shared" si="177"/>
        <v>0</v>
      </c>
      <c r="AP251" s="36">
        <f t="shared" si="178"/>
        <v>0</v>
      </c>
      <c r="AQ251" s="36">
        <f t="shared" si="179"/>
        <v>0</v>
      </c>
      <c r="AR251" s="36">
        <f t="shared" si="180"/>
        <v>0</v>
      </c>
      <c r="AS251" s="36">
        <f t="shared" si="181"/>
        <v>0</v>
      </c>
      <c r="AT251" s="36">
        <f t="shared" si="182"/>
        <v>0</v>
      </c>
      <c r="AU251" s="36">
        <f t="shared" si="183"/>
        <v>0</v>
      </c>
      <c r="AV251" s="36">
        <f t="shared" si="184"/>
        <v>0</v>
      </c>
      <c r="AW251" s="36">
        <f t="shared" si="202"/>
        <v>0</v>
      </c>
      <c r="AX251" s="36">
        <f t="shared" si="185"/>
        <v>0</v>
      </c>
      <c r="AY251" s="36">
        <f t="shared" si="186"/>
        <v>0</v>
      </c>
      <c r="AZ251" s="36">
        <f t="shared" si="187"/>
        <v>0</v>
      </c>
      <c r="BA251" s="36">
        <f t="shared" si="188"/>
        <v>0</v>
      </c>
      <c r="BB251" s="36">
        <f t="shared" si="189"/>
        <v>0</v>
      </c>
      <c r="BC251" s="36">
        <f t="shared" si="190"/>
        <v>0</v>
      </c>
      <c r="BD251" s="36">
        <f t="shared" si="191"/>
        <v>0</v>
      </c>
      <c r="BE251" s="36">
        <f t="shared" si="192"/>
        <v>0</v>
      </c>
      <c r="BF251" s="36">
        <f t="shared" si="193"/>
        <v>0</v>
      </c>
      <c r="BG251" s="36">
        <f t="shared" si="194"/>
        <v>0</v>
      </c>
      <c r="BH251" s="36">
        <f t="shared" si="195"/>
        <v>0</v>
      </c>
      <c r="BI251" s="36">
        <f t="shared" si="196"/>
        <v>0</v>
      </c>
      <c r="BJ251" s="36">
        <f t="shared" si="197"/>
        <v>0</v>
      </c>
      <c r="BK251" s="36">
        <f t="shared" si="203"/>
        <v>0</v>
      </c>
      <c r="BL251" s="36">
        <f t="shared" si="204"/>
        <v>0</v>
      </c>
      <c r="BM251" s="36">
        <f t="shared" si="198"/>
        <v>0</v>
      </c>
      <c r="BN251" s="36">
        <f t="shared" si="199"/>
        <v>0</v>
      </c>
      <c r="BO251" s="36">
        <f t="shared" si="200"/>
        <v>0</v>
      </c>
    </row>
    <row r="252" spans="1:67" ht="18" customHeight="1" x14ac:dyDescent="0.3">
      <c r="A252" s="80" t="str" cm="1">
        <f t="array" ref="A252">IFERROR(INDEX(Schools!$E$2:$E$852,MATCH(0,IF($C$8=Schools!$C$2:$C$852,COUNTIF($A$136:A251,Schools!$E$2:$E$852),""),0)),"")</f>
        <v/>
      </c>
      <c r="B252" s="84" t="str" cm="1">
        <f t="array" ref="B252">IFERROR(INDEX(Schools!$B$2:$B$852,MATCH(1,(Schools!$E$2:$E$852=A252)*(Schools!$C$2:$C$852=$C$8),0)),"")</f>
        <v/>
      </c>
      <c r="C252" s="85"/>
      <c r="D252" s="85"/>
      <c r="E252" s="86"/>
      <c r="F252" s="80" t="str" cm="1">
        <f t="array" ref="F252">IFERROR(INDEX(Schools!$D$2:$D$852,MATCH(1,(Schools!$E$2:$E$852=A252)*(Schools!$C$2:$C$852=$C$8),0)),"")</f>
        <v/>
      </c>
      <c r="G252" s="87" t="s">
        <v>653</v>
      </c>
      <c r="H252" s="36">
        <f t="shared" si="201"/>
        <v>0</v>
      </c>
      <c r="I252" s="36">
        <f t="shared" si="145"/>
        <v>0</v>
      </c>
      <c r="J252" s="36">
        <f t="shared" si="146"/>
        <v>0</v>
      </c>
      <c r="K252" s="36">
        <f t="shared" si="147"/>
        <v>0</v>
      </c>
      <c r="L252" s="36">
        <f t="shared" si="148"/>
        <v>0</v>
      </c>
      <c r="M252" s="36">
        <f t="shared" si="149"/>
        <v>0</v>
      </c>
      <c r="N252" s="36">
        <f t="shared" si="150"/>
        <v>0</v>
      </c>
      <c r="O252" s="36">
        <f t="shared" si="151"/>
        <v>0</v>
      </c>
      <c r="P252" s="36">
        <f t="shared" si="152"/>
        <v>0</v>
      </c>
      <c r="Q252" s="36">
        <f t="shared" si="153"/>
        <v>0</v>
      </c>
      <c r="R252" s="36">
        <f t="shared" si="154"/>
        <v>0</v>
      </c>
      <c r="S252" s="36">
        <f t="shared" si="155"/>
        <v>0</v>
      </c>
      <c r="T252" s="36">
        <f t="shared" si="156"/>
        <v>0</v>
      </c>
      <c r="U252" s="36">
        <f t="shared" si="157"/>
        <v>0</v>
      </c>
      <c r="V252" s="36">
        <f t="shared" si="158"/>
        <v>0</v>
      </c>
      <c r="W252" s="36">
        <f t="shared" si="159"/>
        <v>0</v>
      </c>
      <c r="X252" s="36">
        <f t="shared" si="160"/>
        <v>0</v>
      </c>
      <c r="Y252" s="36">
        <f t="shared" si="161"/>
        <v>0</v>
      </c>
      <c r="Z252" s="36">
        <f t="shared" si="162"/>
        <v>0</v>
      </c>
      <c r="AA252" s="36">
        <f t="shared" si="163"/>
        <v>0</v>
      </c>
      <c r="AB252" s="36">
        <f t="shared" si="164"/>
        <v>0</v>
      </c>
      <c r="AC252" s="36">
        <f t="shared" si="165"/>
        <v>0</v>
      </c>
      <c r="AD252" s="36">
        <f t="shared" si="166"/>
        <v>0</v>
      </c>
      <c r="AE252" s="36">
        <f t="shared" si="167"/>
        <v>0</v>
      </c>
      <c r="AF252" s="36">
        <f t="shared" si="168"/>
        <v>0</v>
      </c>
      <c r="AG252" s="36">
        <f t="shared" si="169"/>
        <v>0</v>
      </c>
      <c r="AH252" s="36">
        <f t="shared" si="170"/>
        <v>0</v>
      </c>
      <c r="AI252" s="36">
        <f t="shared" si="171"/>
        <v>0</v>
      </c>
      <c r="AJ252" s="36">
        <f t="shared" si="172"/>
        <v>0</v>
      </c>
      <c r="AK252" s="36">
        <f t="shared" si="173"/>
        <v>0</v>
      </c>
      <c r="AL252" s="36">
        <f t="shared" si="174"/>
        <v>0</v>
      </c>
      <c r="AM252" s="36">
        <f t="shared" si="175"/>
        <v>0</v>
      </c>
      <c r="AN252" s="36">
        <f t="shared" si="176"/>
        <v>0</v>
      </c>
      <c r="AO252" s="36">
        <f t="shared" si="177"/>
        <v>0</v>
      </c>
      <c r="AP252" s="36">
        <f t="shared" si="178"/>
        <v>0</v>
      </c>
      <c r="AQ252" s="36">
        <f t="shared" si="179"/>
        <v>0</v>
      </c>
      <c r="AR252" s="36">
        <f t="shared" si="180"/>
        <v>0</v>
      </c>
      <c r="AS252" s="36">
        <f t="shared" si="181"/>
        <v>0</v>
      </c>
      <c r="AT252" s="36">
        <f t="shared" si="182"/>
        <v>0</v>
      </c>
      <c r="AU252" s="36">
        <f t="shared" si="183"/>
        <v>0</v>
      </c>
      <c r="AV252" s="36">
        <f t="shared" si="184"/>
        <v>0</v>
      </c>
      <c r="AW252" s="36">
        <f t="shared" si="202"/>
        <v>0</v>
      </c>
      <c r="AX252" s="36">
        <f t="shared" si="185"/>
        <v>0</v>
      </c>
      <c r="AY252" s="36">
        <f t="shared" si="186"/>
        <v>0</v>
      </c>
      <c r="AZ252" s="36">
        <f t="shared" si="187"/>
        <v>0</v>
      </c>
      <c r="BA252" s="36">
        <f t="shared" si="188"/>
        <v>0</v>
      </c>
      <c r="BB252" s="36">
        <f t="shared" si="189"/>
        <v>0</v>
      </c>
      <c r="BC252" s="36">
        <f t="shared" si="190"/>
        <v>0</v>
      </c>
      <c r="BD252" s="36">
        <f t="shared" si="191"/>
        <v>0</v>
      </c>
      <c r="BE252" s="36">
        <f t="shared" si="192"/>
        <v>0</v>
      </c>
      <c r="BF252" s="36">
        <f t="shared" si="193"/>
        <v>0</v>
      </c>
      <c r="BG252" s="36">
        <f t="shared" si="194"/>
        <v>0</v>
      </c>
      <c r="BH252" s="36">
        <f t="shared" si="195"/>
        <v>0</v>
      </c>
      <c r="BI252" s="36">
        <f t="shared" si="196"/>
        <v>0</v>
      </c>
      <c r="BJ252" s="36">
        <f t="shared" si="197"/>
        <v>0</v>
      </c>
      <c r="BK252" s="36">
        <f t="shared" si="203"/>
        <v>0</v>
      </c>
      <c r="BL252" s="36">
        <f t="shared" si="204"/>
        <v>0</v>
      </c>
      <c r="BM252" s="36">
        <f t="shared" si="198"/>
        <v>0</v>
      </c>
      <c r="BN252" s="36">
        <f t="shared" si="199"/>
        <v>0</v>
      </c>
      <c r="BO252" s="36">
        <f t="shared" si="200"/>
        <v>0</v>
      </c>
    </row>
    <row r="253" spans="1:67" ht="18" customHeight="1" x14ac:dyDescent="0.3">
      <c r="A253" s="80" t="str" cm="1">
        <f t="array" ref="A253">IFERROR(INDEX(Schools!$E$2:$E$852,MATCH(0,IF($C$8=Schools!$C$2:$C$852,COUNTIF($A$136:A252,Schools!$E$2:$E$852),""),0)),"")</f>
        <v/>
      </c>
      <c r="B253" s="84" t="str" cm="1">
        <f t="array" ref="B253">IFERROR(INDEX(Schools!$B$2:$B$852,MATCH(1,(Schools!$E$2:$E$852=A253)*(Schools!$C$2:$C$852=$C$8),0)),"")</f>
        <v/>
      </c>
      <c r="C253" s="85"/>
      <c r="D253" s="85"/>
      <c r="E253" s="86"/>
      <c r="F253" s="80" t="str" cm="1">
        <f t="array" ref="F253">IFERROR(INDEX(Schools!$D$2:$D$852,MATCH(1,(Schools!$E$2:$E$852=A253)*(Schools!$C$2:$C$852=$C$8),0)),"")</f>
        <v/>
      </c>
      <c r="G253" s="87" t="s">
        <v>653</v>
      </c>
      <c r="H253" s="36">
        <f t="shared" si="201"/>
        <v>0</v>
      </c>
      <c r="I253" s="36">
        <f t="shared" si="145"/>
        <v>0</v>
      </c>
      <c r="J253" s="36">
        <f t="shared" si="146"/>
        <v>0</v>
      </c>
      <c r="K253" s="36">
        <f t="shared" si="147"/>
        <v>0</v>
      </c>
      <c r="L253" s="36">
        <f t="shared" si="148"/>
        <v>0</v>
      </c>
      <c r="M253" s="36">
        <f t="shared" si="149"/>
        <v>0</v>
      </c>
      <c r="N253" s="36">
        <f t="shared" si="150"/>
        <v>0</v>
      </c>
      <c r="O253" s="36">
        <f t="shared" si="151"/>
        <v>0</v>
      </c>
      <c r="P253" s="36">
        <f t="shared" si="152"/>
        <v>0</v>
      </c>
      <c r="Q253" s="36">
        <f t="shared" si="153"/>
        <v>0</v>
      </c>
      <c r="R253" s="36">
        <f t="shared" si="154"/>
        <v>0</v>
      </c>
      <c r="S253" s="36">
        <f t="shared" si="155"/>
        <v>0</v>
      </c>
      <c r="T253" s="36">
        <f t="shared" si="156"/>
        <v>0</v>
      </c>
      <c r="U253" s="36">
        <f t="shared" si="157"/>
        <v>0</v>
      </c>
      <c r="V253" s="36">
        <f t="shared" si="158"/>
        <v>0</v>
      </c>
      <c r="W253" s="36">
        <f t="shared" si="159"/>
        <v>0</v>
      </c>
      <c r="X253" s="36">
        <f t="shared" si="160"/>
        <v>0</v>
      </c>
      <c r="Y253" s="36">
        <f t="shared" si="161"/>
        <v>0</v>
      </c>
      <c r="Z253" s="36">
        <f t="shared" si="162"/>
        <v>0</v>
      </c>
      <c r="AA253" s="36">
        <f t="shared" si="163"/>
        <v>0</v>
      </c>
      <c r="AB253" s="36">
        <f t="shared" si="164"/>
        <v>0</v>
      </c>
      <c r="AC253" s="36">
        <f t="shared" si="165"/>
        <v>0</v>
      </c>
      <c r="AD253" s="36">
        <f t="shared" si="166"/>
        <v>0</v>
      </c>
      <c r="AE253" s="36">
        <f t="shared" si="167"/>
        <v>0</v>
      </c>
      <c r="AF253" s="36">
        <f t="shared" si="168"/>
        <v>0</v>
      </c>
      <c r="AG253" s="36">
        <f t="shared" si="169"/>
        <v>0</v>
      </c>
      <c r="AH253" s="36">
        <f t="shared" si="170"/>
        <v>0</v>
      </c>
      <c r="AI253" s="36">
        <f t="shared" si="171"/>
        <v>0</v>
      </c>
      <c r="AJ253" s="36">
        <f t="shared" si="172"/>
        <v>0</v>
      </c>
      <c r="AK253" s="36">
        <f t="shared" si="173"/>
        <v>0</v>
      </c>
      <c r="AL253" s="36">
        <f t="shared" si="174"/>
        <v>0</v>
      </c>
      <c r="AM253" s="36">
        <f t="shared" si="175"/>
        <v>0</v>
      </c>
      <c r="AN253" s="36">
        <f t="shared" si="176"/>
        <v>0</v>
      </c>
      <c r="AO253" s="36">
        <f t="shared" si="177"/>
        <v>0</v>
      </c>
      <c r="AP253" s="36">
        <f t="shared" si="178"/>
        <v>0</v>
      </c>
      <c r="AQ253" s="36">
        <f t="shared" si="179"/>
        <v>0</v>
      </c>
      <c r="AR253" s="36">
        <f t="shared" si="180"/>
        <v>0</v>
      </c>
      <c r="AS253" s="36">
        <f t="shared" si="181"/>
        <v>0</v>
      </c>
      <c r="AT253" s="36">
        <f t="shared" si="182"/>
        <v>0</v>
      </c>
      <c r="AU253" s="36">
        <f t="shared" si="183"/>
        <v>0</v>
      </c>
      <c r="AV253" s="36">
        <f t="shared" si="184"/>
        <v>0</v>
      </c>
      <c r="AW253" s="36">
        <f t="shared" si="202"/>
        <v>0</v>
      </c>
      <c r="AX253" s="36">
        <f t="shared" si="185"/>
        <v>0</v>
      </c>
      <c r="AY253" s="36">
        <f t="shared" si="186"/>
        <v>0</v>
      </c>
      <c r="AZ253" s="36">
        <f t="shared" si="187"/>
        <v>0</v>
      </c>
      <c r="BA253" s="36">
        <f t="shared" si="188"/>
        <v>0</v>
      </c>
      <c r="BB253" s="36">
        <f t="shared" si="189"/>
        <v>0</v>
      </c>
      <c r="BC253" s="36">
        <f t="shared" si="190"/>
        <v>0</v>
      </c>
      <c r="BD253" s="36">
        <f t="shared" si="191"/>
        <v>0</v>
      </c>
      <c r="BE253" s="36">
        <f t="shared" si="192"/>
        <v>0</v>
      </c>
      <c r="BF253" s="36">
        <f t="shared" si="193"/>
        <v>0</v>
      </c>
      <c r="BG253" s="36">
        <f t="shared" si="194"/>
        <v>0</v>
      </c>
      <c r="BH253" s="36">
        <f t="shared" si="195"/>
        <v>0</v>
      </c>
      <c r="BI253" s="36">
        <f t="shared" si="196"/>
        <v>0</v>
      </c>
      <c r="BJ253" s="36">
        <f t="shared" si="197"/>
        <v>0</v>
      </c>
      <c r="BK253" s="36">
        <f t="shared" si="203"/>
        <v>0</v>
      </c>
      <c r="BL253" s="36">
        <f t="shared" si="204"/>
        <v>0</v>
      </c>
      <c r="BM253" s="36">
        <f t="shared" si="198"/>
        <v>0</v>
      </c>
      <c r="BN253" s="36">
        <f t="shared" si="199"/>
        <v>0</v>
      </c>
      <c r="BO253" s="36">
        <f t="shared" si="200"/>
        <v>0</v>
      </c>
    </row>
    <row r="254" spans="1:67" ht="18" customHeight="1" x14ac:dyDescent="0.3">
      <c r="A254" s="80" t="str" cm="1">
        <f t="array" ref="A254">IFERROR(INDEX(Schools!$E$2:$E$852,MATCH(0,IF($C$8=Schools!$C$2:$C$852,COUNTIF($A$136:A253,Schools!$E$2:$E$852),""),0)),"")</f>
        <v/>
      </c>
      <c r="B254" s="84" t="str" cm="1">
        <f t="array" ref="B254">IFERROR(INDEX(Schools!$B$2:$B$852,MATCH(1,(Schools!$E$2:$E$852=A254)*(Schools!$C$2:$C$852=$C$8),0)),"")</f>
        <v/>
      </c>
      <c r="C254" s="85"/>
      <c r="D254" s="85"/>
      <c r="E254" s="86"/>
      <c r="F254" s="80" t="str" cm="1">
        <f t="array" ref="F254">IFERROR(INDEX(Schools!$D$2:$D$852,MATCH(1,(Schools!$E$2:$E$852=A254)*(Schools!$C$2:$C$852=$C$8),0)),"")</f>
        <v/>
      </c>
      <c r="G254" s="87" t="s">
        <v>653</v>
      </c>
      <c r="H254" s="36">
        <f t="shared" si="201"/>
        <v>0</v>
      </c>
      <c r="I254" s="36">
        <f t="shared" si="145"/>
        <v>0</v>
      </c>
      <c r="J254" s="36">
        <f t="shared" si="146"/>
        <v>0</v>
      </c>
      <c r="K254" s="36">
        <f t="shared" si="147"/>
        <v>0</v>
      </c>
      <c r="L254" s="36">
        <f t="shared" si="148"/>
        <v>0</v>
      </c>
      <c r="M254" s="36">
        <f t="shared" si="149"/>
        <v>0</v>
      </c>
      <c r="N254" s="36">
        <f t="shared" si="150"/>
        <v>0</v>
      </c>
      <c r="O254" s="36">
        <f t="shared" si="151"/>
        <v>0</v>
      </c>
      <c r="P254" s="36">
        <f t="shared" si="152"/>
        <v>0</v>
      </c>
      <c r="Q254" s="36">
        <f t="shared" si="153"/>
        <v>0</v>
      </c>
      <c r="R254" s="36">
        <f t="shared" si="154"/>
        <v>0</v>
      </c>
      <c r="S254" s="36">
        <f t="shared" si="155"/>
        <v>0</v>
      </c>
      <c r="T254" s="36">
        <f t="shared" si="156"/>
        <v>0</v>
      </c>
      <c r="U254" s="36">
        <f t="shared" si="157"/>
        <v>0</v>
      </c>
      <c r="V254" s="36">
        <f t="shared" si="158"/>
        <v>0</v>
      </c>
      <c r="W254" s="36">
        <f t="shared" si="159"/>
        <v>0</v>
      </c>
      <c r="X254" s="36">
        <f t="shared" si="160"/>
        <v>0</v>
      </c>
      <c r="Y254" s="36">
        <f t="shared" si="161"/>
        <v>0</v>
      </c>
      <c r="Z254" s="36">
        <f t="shared" si="162"/>
        <v>0</v>
      </c>
      <c r="AA254" s="36">
        <f t="shared" si="163"/>
        <v>0</v>
      </c>
      <c r="AB254" s="36">
        <f t="shared" si="164"/>
        <v>0</v>
      </c>
      <c r="AC254" s="36">
        <f t="shared" si="165"/>
        <v>0</v>
      </c>
      <c r="AD254" s="36">
        <f t="shared" si="166"/>
        <v>0</v>
      </c>
      <c r="AE254" s="36">
        <f t="shared" si="167"/>
        <v>0</v>
      </c>
      <c r="AF254" s="36">
        <f t="shared" si="168"/>
        <v>0</v>
      </c>
      <c r="AG254" s="36">
        <f t="shared" si="169"/>
        <v>0</v>
      </c>
      <c r="AH254" s="36">
        <f t="shared" si="170"/>
        <v>0</v>
      </c>
      <c r="AI254" s="36">
        <f t="shared" si="171"/>
        <v>0</v>
      </c>
      <c r="AJ254" s="36">
        <f t="shared" si="172"/>
        <v>0</v>
      </c>
      <c r="AK254" s="36">
        <f t="shared" si="173"/>
        <v>0</v>
      </c>
      <c r="AL254" s="36">
        <f t="shared" si="174"/>
        <v>0</v>
      </c>
      <c r="AM254" s="36">
        <f t="shared" si="175"/>
        <v>0</v>
      </c>
      <c r="AN254" s="36">
        <f t="shared" si="176"/>
        <v>0</v>
      </c>
      <c r="AO254" s="36">
        <f t="shared" si="177"/>
        <v>0</v>
      </c>
      <c r="AP254" s="36">
        <f t="shared" si="178"/>
        <v>0</v>
      </c>
      <c r="AQ254" s="36">
        <f t="shared" si="179"/>
        <v>0</v>
      </c>
      <c r="AR254" s="36">
        <f t="shared" si="180"/>
        <v>0</v>
      </c>
      <c r="AS254" s="36">
        <f t="shared" si="181"/>
        <v>0</v>
      </c>
      <c r="AT254" s="36">
        <f t="shared" si="182"/>
        <v>0</v>
      </c>
      <c r="AU254" s="36">
        <f t="shared" si="183"/>
        <v>0</v>
      </c>
      <c r="AV254" s="36">
        <f t="shared" si="184"/>
        <v>0</v>
      </c>
      <c r="AW254" s="36">
        <f t="shared" si="202"/>
        <v>0</v>
      </c>
      <c r="AX254" s="36">
        <f t="shared" si="185"/>
        <v>0</v>
      </c>
      <c r="AY254" s="36">
        <f t="shared" si="186"/>
        <v>0</v>
      </c>
      <c r="AZ254" s="36">
        <f t="shared" si="187"/>
        <v>0</v>
      </c>
      <c r="BA254" s="36">
        <f t="shared" si="188"/>
        <v>0</v>
      </c>
      <c r="BB254" s="36">
        <f t="shared" si="189"/>
        <v>0</v>
      </c>
      <c r="BC254" s="36">
        <f t="shared" si="190"/>
        <v>0</v>
      </c>
      <c r="BD254" s="36">
        <f t="shared" si="191"/>
        <v>0</v>
      </c>
      <c r="BE254" s="36">
        <f t="shared" si="192"/>
        <v>0</v>
      </c>
      <c r="BF254" s="36">
        <f t="shared" si="193"/>
        <v>0</v>
      </c>
      <c r="BG254" s="36">
        <f t="shared" si="194"/>
        <v>0</v>
      </c>
      <c r="BH254" s="36">
        <f t="shared" si="195"/>
        <v>0</v>
      </c>
      <c r="BI254" s="36">
        <f t="shared" si="196"/>
        <v>0</v>
      </c>
      <c r="BJ254" s="36">
        <f t="shared" si="197"/>
        <v>0</v>
      </c>
      <c r="BK254" s="36">
        <f t="shared" si="203"/>
        <v>0</v>
      </c>
      <c r="BL254" s="36">
        <f t="shared" si="204"/>
        <v>0</v>
      </c>
      <c r="BM254" s="36">
        <f t="shared" si="198"/>
        <v>0</v>
      </c>
      <c r="BN254" s="36">
        <f t="shared" si="199"/>
        <v>0</v>
      </c>
      <c r="BO254" s="36">
        <f t="shared" si="200"/>
        <v>0</v>
      </c>
    </row>
    <row r="255" spans="1:67" ht="18" customHeight="1" x14ac:dyDescent="0.3">
      <c r="A255" s="80" t="str" cm="1">
        <f t="array" ref="A255">IFERROR(INDEX(Schools!$E$2:$E$852,MATCH(0,IF($C$8=Schools!$C$2:$C$852,COUNTIF($A$136:A254,Schools!$E$2:$E$852),""),0)),"")</f>
        <v/>
      </c>
      <c r="B255" s="84" t="str" cm="1">
        <f t="array" ref="B255">IFERROR(INDEX(Schools!$B$2:$B$852,MATCH(1,(Schools!$E$2:$E$852=A255)*(Schools!$C$2:$C$852=$C$8),0)),"")</f>
        <v/>
      </c>
      <c r="C255" s="85"/>
      <c r="D255" s="85"/>
      <c r="E255" s="86"/>
      <c r="F255" s="80" t="str" cm="1">
        <f t="array" ref="F255">IFERROR(INDEX(Schools!$D$2:$D$852,MATCH(1,(Schools!$E$2:$E$852=A255)*(Schools!$C$2:$C$852=$C$8),0)),"")</f>
        <v/>
      </c>
      <c r="G255" s="87" t="s">
        <v>653</v>
      </c>
      <c r="H255" s="36">
        <f t="shared" si="201"/>
        <v>0</v>
      </c>
      <c r="I255" s="36">
        <f t="shared" si="145"/>
        <v>0</v>
      </c>
      <c r="J255" s="36">
        <f t="shared" si="146"/>
        <v>0</v>
      </c>
      <c r="K255" s="36">
        <f t="shared" si="147"/>
        <v>0</v>
      </c>
      <c r="L255" s="36">
        <f t="shared" si="148"/>
        <v>0</v>
      </c>
      <c r="M255" s="36">
        <f t="shared" si="149"/>
        <v>0</v>
      </c>
      <c r="N255" s="36">
        <f t="shared" si="150"/>
        <v>0</v>
      </c>
      <c r="O255" s="36">
        <f t="shared" si="151"/>
        <v>0</v>
      </c>
      <c r="P255" s="36">
        <f t="shared" si="152"/>
        <v>0</v>
      </c>
      <c r="Q255" s="36">
        <f t="shared" si="153"/>
        <v>0</v>
      </c>
      <c r="R255" s="36">
        <f t="shared" si="154"/>
        <v>0</v>
      </c>
      <c r="S255" s="36">
        <f t="shared" si="155"/>
        <v>0</v>
      </c>
      <c r="T255" s="36">
        <f t="shared" si="156"/>
        <v>0</v>
      </c>
      <c r="U255" s="36">
        <f t="shared" si="157"/>
        <v>0</v>
      </c>
      <c r="V255" s="36">
        <f t="shared" si="158"/>
        <v>0</v>
      </c>
      <c r="W255" s="36">
        <f t="shared" si="159"/>
        <v>0</v>
      </c>
      <c r="X255" s="36">
        <f t="shared" si="160"/>
        <v>0</v>
      </c>
      <c r="Y255" s="36">
        <f t="shared" si="161"/>
        <v>0</v>
      </c>
      <c r="Z255" s="36">
        <f t="shared" si="162"/>
        <v>0</v>
      </c>
      <c r="AA255" s="36">
        <f t="shared" si="163"/>
        <v>0</v>
      </c>
      <c r="AB255" s="36">
        <f t="shared" si="164"/>
        <v>0</v>
      </c>
      <c r="AC255" s="36">
        <f t="shared" si="165"/>
        <v>0</v>
      </c>
      <c r="AD255" s="36">
        <f t="shared" si="166"/>
        <v>0</v>
      </c>
      <c r="AE255" s="36">
        <f t="shared" si="167"/>
        <v>0</v>
      </c>
      <c r="AF255" s="36">
        <f t="shared" si="168"/>
        <v>0</v>
      </c>
      <c r="AG255" s="36">
        <f t="shared" si="169"/>
        <v>0</v>
      </c>
      <c r="AH255" s="36">
        <f t="shared" si="170"/>
        <v>0</v>
      </c>
      <c r="AI255" s="36">
        <f t="shared" si="171"/>
        <v>0</v>
      </c>
      <c r="AJ255" s="36">
        <f t="shared" si="172"/>
        <v>0</v>
      </c>
      <c r="AK255" s="36">
        <f t="shared" si="173"/>
        <v>0</v>
      </c>
      <c r="AL255" s="36">
        <f t="shared" si="174"/>
        <v>0</v>
      </c>
      <c r="AM255" s="36">
        <f t="shared" si="175"/>
        <v>0</v>
      </c>
      <c r="AN255" s="36">
        <f t="shared" si="176"/>
        <v>0</v>
      </c>
      <c r="AO255" s="36">
        <f t="shared" si="177"/>
        <v>0</v>
      </c>
      <c r="AP255" s="36">
        <f t="shared" si="178"/>
        <v>0</v>
      </c>
      <c r="AQ255" s="36">
        <f t="shared" si="179"/>
        <v>0</v>
      </c>
      <c r="AR255" s="36">
        <f t="shared" si="180"/>
        <v>0</v>
      </c>
      <c r="AS255" s="36">
        <f t="shared" si="181"/>
        <v>0</v>
      </c>
      <c r="AT255" s="36">
        <f t="shared" si="182"/>
        <v>0</v>
      </c>
      <c r="AU255" s="36">
        <f t="shared" si="183"/>
        <v>0</v>
      </c>
      <c r="AV255" s="36">
        <f t="shared" si="184"/>
        <v>0</v>
      </c>
      <c r="AW255" s="36">
        <f t="shared" si="202"/>
        <v>0</v>
      </c>
      <c r="AX255" s="36">
        <f t="shared" si="185"/>
        <v>0</v>
      </c>
      <c r="AY255" s="36">
        <f t="shared" si="186"/>
        <v>0</v>
      </c>
      <c r="AZ255" s="36">
        <f t="shared" si="187"/>
        <v>0</v>
      </c>
      <c r="BA255" s="36">
        <f t="shared" si="188"/>
        <v>0</v>
      </c>
      <c r="BB255" s="36">
        <f t="shared" si="189"/>
        <v>0</v>
      </c>
      <c r="BC255" s="36">
        <f t="shared" si="190"/>
        <v>0</v>
      </c>
      <c r="BD255" s="36">
        <f t="shared" si="191"/>
        <v>0</v>
      </c>
      <c r="BE255" s="36">
        <f t="shared" si="192"/>
        <v>0</v>
      </c>
      <c r="BF255" s="36">
        <f t="shared" si="193"/>
        <v>0</v>
      </c>
      <c r="BG255" s="36">
        <f t="shared" si="194"/>
        <v>0</v>
      </c>
      <c r="BH255" s="36">
        <f t="shared" si="195"/>
        <v>0</v>
      </c>
      <c r="BI255" s="36">
        <f t="shared" si="196"/>
        <v>0</v>
      </c>
      <c r="BJ255" s="36">
        <f t="shared" si="197"/>
        <v>0</v>
      </c>
      <c r="BK255" s="36">
        <f t="shared" si="203"/>
        <v>0</v>
      </c>
      <c r="BL255" s="36">
        <f t="shared" si="204"/>
        <v>0</v>
      </c>
      <c r="BM255" s="36">
        <f t="shared" si="198"/>
        <v>0</v>
      </c>
      <c r="BN255" s="36">
        <f t="shared" si="199"/>
        <v>0</v>
      </c>
      <c r="BO255" s="36">
        <f t="shared" si="200"/>
        <v>0</v>
      </c>
    </row>
    <row r="256" spans="1:67" ht="18" customHeight="1" x14ac:dyDescent="0.3">
      <c r="A256" s="80" t="str" cm="1">
        <f t="array" ref="A256">IFERROR(INDEX(Schools!$E$2:$E$852,MATCH(0,IF($C$8=Schools!$C$2:$C$852,COUNTIF($A$136:A255,Schools!$E$2:$E$852),""),0)),"")</f>
        <v/>
      </c>
      <c r="B256" s="84" t="str" cm="1">
        <f t="array" ref="B256">IFERROR(INDEX(Schools!$B$2:$B$852,MATCH(1,(Schools!$E$2:$E$852=A256)*(Schools!$C$2:$C$852=$C$8),0)),"")</f>
        <v/>
      </c>
      <c r="C256" s="85"/>
      <c r="D256" s="85"/>
      <c r="E256" s="86"/>
      <c r="F256" s="80" t="str" cm="1">
        <f t="array" ref="F256">IFERROR(INDEX(Schools!$D$2:$D$852,MATCH(1,(Schools!$E$2:$E$852=A256)*(Schools!$C$2:$C$852=$C$8),0)),"")</f>
        <v/>
      </c>
      <c r="G256" s="87" t="s">
        <v>653</v>
      </c>
      <c r="H256" s="36">
        <f t="shared" si="201"/>
        <v>0</v>
      </c>
      <c r="I256" s="36">
        <f t="shared" si="145"/>
        <v>0</v>
      </c>
      <c r="J256" s="36">
        <f t="shared" si="146"/>
        <v>0</v>
      </c>
      <c r="K256" s="36">
        <f t="shared" si="147"/>
        <v>0</v>
      </c>
      <c r="L256" s="36">
        <f t="shared" si="148"/>
        <v>0</v>
      </c>
      <c r="M256" s="36">
        <f t="shared" si="149"/>
        <v>0</v>
      </c>
      <c r="N256" s="36">
        <f t="shared" si="150"/>
        <v>0</v>
      </c>
      <c r="O256" s="36">
        <f t="shared" si="151"/>
        <v>0</v>
      </c>
      <c r="P256" s="36">
        <f t="shared" si="152"/>
        <v>0</v>
      </c>
      <c r="Q256" s="36">
        <f t="shared" si="153"/>
        <v>0</v>
      </c>
      <c r="R256" s="36">
        <f t="shared" si="154"/>
        <v>0</v>
      </c>
      <c r="S256" s="36">
        <f t="shared" si="155"/>
        <v>0</v>
      </c>
      <c r="T256" s="36">
        <f t="shared" si="156"/>
        <v>0</v>
      </c>
      <c r="U256" s="36">
        <f t="shared" si="157"/>
        <v>0</v>
      </c>
      <c r="V256" s="36">
        <f t="shared" si="158"/>
        <v>0</v>
      </c>
      <c r="W256" s="36">
        <f t="shared" si="159"/>
        <v>0</v>
      </c>
      <c r="X256" s="36">
        <f t="shared" si="160"/>
        <v>0</v>
      </c>
      <c r="Y256" s="36">
        <f t="shared" si="161"/>
        <v>0</v>
      </c>
      <c r="Z256" s="36">
        <f t="shared" si="162"/>
        <v>0</v>
      </c>
      <c r="AA256" s="36">
        <f t="shared" si="163"/>
        <v>0</v>
      </c>
      <c r="AB256" s="36">
        <f t="shared" si="164"/>
        <v>0</v>
      </c>
      <c r="AC256" s="36">
        <f t="shared" si="165"/>
        <v>0</v>
      </c>
      <c r="AD256" s="36">
        <f t="shared" si="166"/>
        <v>0</v>
      </c>
      <c r="AE256" s="36">
        <f t="shared" si="167"/>
        <v>0</v>
      </c>
      <c r="AF256" s="36">
        <f t="shared" si="168"/>
        <v>0</v>
      </c>
      <c r="AG256" s="36">
        <f t="shared" si="169"/>
        <v>0</v>
      </c>
      <c r="AH256" s="36">
        <f t="shared" si="170"/>
        <v>0</v>
      </c>
      <c r="AI256" s="36">
        <f t="shared" si="171"/>
        <v>0</v>
      </c>
      <c r="AJ256" s="36">
        <f t="shared" si="172"/>
        <v>0</v>
      </c>
      <c r="AK256" s="36">
        <f t="shared" si="173"/>
        <v>0</v>
      </c>
      <c r="AL256" s="36">
        <f t="shared" si="174"/>
        <v>0</v>
      </c>
      <c r="AM256" s="36">
        <f t="shared" si="175"/>
        <v>0</v>
      </c>
      <c r="AN256" s="36">
        <f t="shared" si="176"/>
        <v>0</v>
      </c>
      <c r="AO256" s="36">
        <f t="shared" si="177"/>
        <v>0</v>
      </c>
      <c r="AP256" s="36">
        <f t="shared" si="178"/>
        <v>0</v>
      </c>
      <c r="AQ256" s="36">
        <f t="shared" si="179"/>
        <v>0</v>
      </c>
      <c r="AR256" s="36">
        <f t="shared" si="180"/>
        <v>0</v>
      </c>
      <c r="AS256" s="36">
        <f t="shared" si="181"/>
        <v>0</v>
      </c>
      <c r="AT256" s="36">
        <f t="shared" si="182"/>
        <v>0</v>
      </c>
      <c r="AU256" s="36">
        <f t="shared" si="183"/>
        <v>0</v>
      </c>
      <c r="AV256" s="36">
        <f t="shared" si="184"/>
        <v>0</v>
      </c>
      <c r="AW256" s="36">
        <f t="shared" si="202"/>
        <v>0</v>
      </c>
      <c r="AX256" s="36">
        <f t="shared" si="185"/>
        <v>0</v>
      </c>
      <c r="AY256" s="36">
        <f t="shared" si="186"/>
        <v>0</v>
      </c>
      <c r="AZ256" s="36">
        <f t="shared" si="187"/>
        <v>0</v>
      </c>
      <c r="BA256" s="36">
        <f t="shared" si="188"/>
        <v>0</v>
      </c>
      <c r="BB256" s="36">
        <f t="shared" si="189"/>
        <v>0</v>
      </c>
      <c r="BC256" s="36">
        <f t="shared" si="190"/>
        <v>0</v>
      </c>
      <c r="BD256" s="36">
        <f t="shared" si="191"/>
        <v>0</v>
      </c>
      <c r="BE256" s="36">
        <f t="shared" si="192"/>
        <v>0</v>
      </c>
      <c r="BF256" s="36">
        <f t="shared" si="193"/>
        <v>0</v>
      </c>
      <c r="BG256" s="36">
        <f t="shared" si="194"/>
        <v>0</v>
      </c>
      <c r="BH256" s="36">
        <f t="shared" si="195"/>
        <v>0</v>
      </c>
      <c r="BI256" s="36">
        <f t="shared" si="196"/>
        <v>0</v>
      </c>
      <c r="BJ256" s="36">
        <f t="shared" si="197"/>
        <v>0</v>
      </c>
      <c r="BK256" s="36">
        <f t="shared" si="203"/>
        <v>0</v>
      </c>
      <c r="BL256" s="36">
        <f t="shared" si="204"/>
        <v>0</v>
      </c>
      <c r="BM256" s="36">
        <f t="shared" si="198"/>
        <v>0</v>
      </c>
      <c r="BN256" s="36">
        <f t="shared" si="199"/>
        <v>0</v>
      </c>
      <c r="BO256" s="36">
        <f t="shared" si="200"/>
        <v>0</v>
      </c>
    </row>
    <row r="257" spans="1:67" ht="18" customHeight="1" x14ac:dyDescent="0.3">
      <c r="A257" s="80" t="str" cm="1">
        <f t="array" ref="A257">IFERROR(INDEX(Schools!$E$2:$E$852,MATCH(0,IF($C$8=Schools!$C$2:$C$852,COUNTIF($A$136:A256,Schools!$E$2:$E$852),""),0)),"")</f>
        <v/>
      </c>
      <c r="B257" s="84" t="str" cm="1">
        <f t="array" ref="B257">IFERROR(INDEX(Schools!$B$2:$B$852,MATCH(1,(Schools!$E$2:$E$852=A257)*(Schools!$C$2:$C$852=$C$8),0)),"")</f>
        <v/>
      </c>
      <c r="C257" s="85"/>
      <c r="D257" s="85"/>
      <c r="E257" s="86"/>
      <c r="F257" s="80" t="str" cm="1">
        <f t="array" ref="F257">IFERROR(INDEX(Schools!$D$2:$D$852,MATCH(1,(Schools!$E$2:$E$852=A257)*(Schools!$C$2:$C$852=$C$8),0)),"")</f>
        <v/>
      </c>
      <c r="G257" s="87" t="s">
        <v>653</v>
      </c>
      <c r="H257" s="36">
        <f t="shared" si="201"/>
        <v>0</v>
      </c>
      <c r="I257" s="36">
        <f t="shared" si="145"/>
        <v>0</v>
      </c>
      <c r="J257" s="36">
        <f t="shared" si="146"/>
        <v>0</v>
      </c>
      <c r="K257" s="36">
        <f t="shared" si="147"/>
        <v>0</v>
      </c>
      <c r="L257" s="36">
        <f t="shared" si="148"/>
        <v>0</v>
      </c>
      <c r="M257" s="36">
        <f t="shared" si="149"/>
        <v>0</v>
      </c>
      <c r="N257" s="36">
        <f t="shared" si="150"/>
        <v>0</v>
      </c>
      <c r="O257" s="36">
        <f t="shared" si="151"/>
        <v>0</v>
      </c>
      <c r="P257" s="36">
        <f t="shared" si="152"/>
        <v>0</v>
      </c>
      <c r="Q257" s="36">
        <f t="shared" si="153"/>
        <v>0</v>
      </c>
      <c r="R257" s="36">
        <f t="shared" si="154"/>
        <v>0</v>
      </c>
      <c r="S257" s="36">
        <f t="shared" si="155"/>
        <v>0</v>
      </c>
      <c r="T257" s="36">
        <f t="shared" si="156"/>
        <v>0</v>
      </c>
      <c r="U257" s="36">
        <f t="shared" si="157"/>
        <v>0</v>
      </c>
      <c r="V257" s="36">
        <f t="shared" si="158"/>
        <v>0</v>
      </c>
      <c r="W257" s="36">
        <f t="shared" si="159"/>
        <v>0</v>
      </c>
      <c r="X257" s="36">
        <f t="shared" si="160"/>
        <v>0</v>
      </c>
      <c r="Y257" s="36">
        <f t="shared" si="161"/>
        <v>0</v>
      </c>
      <c r="Z257" s="36">
        <f t="shared" si="162"/>
        <v>0</v>
      </c>
      <c r="AA257" s="36">
        <f t="shared" si="163"/>
        <v>0</v>
      </c>
      <c r="AB257" s="36">
        <f t="shared" si="164"/>
        <v>0</v>
      </c>
      <c r="AC257" s="36">
        <f t="shared" si="165"/>
        <v>0</v>
      </c>
      <c r="AD257" s="36">
        <f t="shared" si="166"/>
        <v>0</v>
      </c>
      <c r="AE257" s="36">
        <f t="shared" si="167"/>
        <v>0</v>
      </c>
      <c r="AF257" s="36">
        <f t="shared" si="168"/>
        <v>0</v>
      </c>
      <c r="AG257" s="36">
        <f t="shared" si="169"/>
        <v>0</v>
      </c>
      <c r="AH257" s="36">
        <f t="shared" si="170"/>
        <v>0</v>
      </c>
      <c r="AI257" s="36">
        <f t="shared" si="171"/>
        <v>0</v>
      </c>
      <c r="AJ257" s="36">
        <f t="shared" si="172"/>
        <v>0</v>
      </c>
      <c r="AK257" s="36">
        <f t="shared" si="173"/>
        <v>0</v>
      </c>
      <c r="AL257" s="36">
        <f t="shared" si="174"/>
        <v>0</v>
      </c>
      <c r="AM257" s="36">
        <f t="shared" si="175"/>
        <v>0</v>
      </c>
      <c r="AN257" s="36">
        <f t="shared" si="176"/>
        <v>0</v>
      </c>
      <c r="AO257" s="36">
        <f t="shared" si="177"/>
        <v>0</v>
      </c>
      <c r="AP257" s="36">
        <f t="shared" si="178"/>
        <v>0</v>
      </c>
      <c r="AQ257" s="36">
        <f t="shared" si="179"/>
        <v>0</v>
      </c>
      <c r="AR257" s="36">
        <f t="shared" si="180"/>
        <v>0</v>
      </c>
      <c r="AS257" s="36">
        <f t="shared" si="181"/>
        <v>0</v>
      </c>
      <c r="AT257" s="36">
        <f t="shared" si="182"/>
        <v>0</v>
      </c>
      <c r="AU257" s="36">
        <f t="shared" si="183"/>
        <v>0</v>
      </c>
      <c r="AV257" s="36">
        <f t="shared" si="184"/>
        <v>0</v>
      </c>
      <c r="AW257" s="36">
        <f t="shared" si="202"/>
        <v>0</v>
      </c>
      <c r="AX257" s="36">
        <f t="shared" si="185"/>
        <v>0</v>
      </c>
      <c r="AY257" s="36">
        <f t="shared" si="186"/>
        <v>0</v>
      </c>
      <c r="AZ257" s="36">
        <f t="shared" si="187"/>
        <v>0</v>
      </c>
      <c r="BA257" s="36">
        <f t="shared" si="188"/>
        <v>0</v>
      </c>
      <c r="BB257" s="36">
        <f t="shared" si="189"/>
        <v>0</v>
      </c>
      <c r="BC257" s="36">
        <f t="shared" si="190"/>
        <v>0</v>
      </c>
      <c r="BD257" s="36">
        <f t="shared" si="191"/>
        <v>0</v>
      </c>
      <c r="BE257" s="36">
        <f t="shared" si="192"/>
        <v>0</v>
      </c>
      <c r="BF257" s="36">
        <f t="shared" si="193"/>
        <v>0</v>
      </c>
      <c r="BG257" s="36">
        <f t="shared" si="194"/>
        <v>0</v>
      </c>
      <c r="BH257" s="36">
        <f t="shared" si="195"/>
        <v>0</v>
      </c>
      <c r="BI257" s="36">
        <f t="shared" si="196"/>
        <v>0</v>
      </c>
      <c r="BJ257" s="36">
        <f t="shared" si="197"/>
        <v>0</v>
      </c>
      <c r="BK257" s="36">
        <f t="shared" si="203"/>
        <v>0</v>
      </c>
      <c r="BL257" s="36">
        <f t="shared" si="204"/>
        <v>0</v>
      </c>
      <c r="BM257" s="36">
        <f t="shared" si="198"/>
        <v>0</v>
      </c>
      <c r="BN257" s="36">
        <f t="shared" si="199"/>
        <v>0</v>
      </c>
      <c r="BO257" s="36">
        <f t="shared" si="200"/>
        <v>0</v>
      </c>
    </row>
    <row r="258" spans="1:67" ht="18" customHeight="1" x14ac:dyDescent="0.3">
      <c r="A258" s="80" t="str" cm="1">
        <f t="array" ref="A258">IFERROR(INDEX(Schools!$E$2:$E$852,MATCH(0,IF($C$8=Schools!$C$2:$C$852,COUNTIF($A$136:A257,Schools!$E$2:$E$852),""),0)),"")</f>
        <v/>
      </c>
      <c r="B258" s="84" t="str" cm="1">
        <f t="array" ref="B258">IFERROR(INDEX(Schools!$B$2:$B$852,MATCH(1,(Schools!$E$2:$E$852=A258)*(Schools!$C$2:$C$852=$C$8),0)),"")</f>
        <v/>
      </c>
      <c r="C258" s="85"/>
      <c r="D258" s="85"/>
      <c r="E258" s="86"/>
      <c r="F258" s="80" t="str" cm="1">
        <f t="array" ref="F258">IFERROR(INDEX(Schools!$D$2:$D$852,MATCH(1,(Schools!$E$2:$E$852=A258)*(Schools!$C$2:$C$852=$C$8),0)),"")</f>
        <v/>
      </c>
      <c r="G258" s="87" t="s">
        <v>653</v>
      </c>
      <c r="H258" s="36">
        <f t="shared" si="201"/>
        <v>0</v>
      </c>
      <c r="I258" s="36">
        <f t="shared" si="145"/>
        <v>0</v>
      </c>
      <c r="J258" s="36">
        <f t="shared" si="146"/>
        <v>0</v>
      </c>
      <c r="K258" s="36">
        <f t="shared" si="147"/>
        <v>0</v>
      </c>
      <c r="L258" s="36">
        <f t="shared" si="148"/>
        <v>0</v>
      </c>
      <c r="M258" s="36">
        <f t="shared" si="149"/>
        <v>0</v>
      </c>
      <c r="N258" s="36">
        <f t="shared" si="150"/>
        <v>0</v>
      </c>
      <c r="O258" s="36">
        <f t="shared" si="151"/>
        <v>0</v>
      </c>
      <c r="P258" s="36">
        <f t="shared" si="152"/>
        <v>0</v>
      </c>
      <c r="Q258" s="36">
        <f t="shared" si="153"/>
        <v>0</v>
      </c>
      <c r="R258" s="36">
        <f t="shared" si="154"/>
        <v>0</v>
      </c>
      <c r="S258" s="36">
        <f t="shared" si="155"/>
        <v>0</v>
      </c>
      <c r="T258" s="36">
        <f t="shared" si="156"/>
        <v>0</v>
      </c>
      <c r="U258" s="36">
        <f t="shared" si="157"/>
        <v>0</v>
      </c>
      <c r="V258" s="36">
        <f t="shared" si="158"/>
        <v>0</v>
      </c>
      <c r="W258" s="36">
        <f t="shared" si="159"/>
        <v>0</v>
      </c>
      <c r="X258" s="36">
        <f t="shared" si="160"/>
        <v>0</v>
      </c>
      <c r="Y258" s="36">
        <f t="shared" si="161"/>
        <v>0</v>
      </c>
      <c r="Z258" s="36">
        <f t="shared" si="162"/>
        <v>0</v>
      </c>
      <c r="AA258" s="36">
        <f t="shared" si="163"/>
        <v>0</v>
      </c>
      <c r="AB258" s="36">
        <f t="shared" si="164"/>
        <v>0</v>
      </c>
      <c r="AC258" s="36">
        <f t="shared" si="165"/>
        <v>0</v>
      </c>
      <c r="AD258" s="36">
        <f t="shared" si="166"/>
        <v>0</v>
      </c>
      <c r="AE258" s="36">
        <f t="shared" si="167"/>
        <v>0</v>
      </c>
      <c r="AF258" s="36">
        <f t="shared" si="168"/>
        <v>0</v>
      </c>
      <c r="AG258" s="36">
        <f t="shared" si="169"/>
        <v>0</v>
      </c>
      <c r="AH258" s="36">
        <f t="shared" si="170"/>
        <v>0</v>
      </c>
      <c r="AI258" s="36">
        <f t="shared" si="171"/>
        <v>0</v>
      </c>
      <c r="AJ258" s="36">
        <f t="shared" si="172"/>
        <v>0</v>
      </c>
      <c r="AK258" s="36">
        <f t="shared" si="173"/>
        <v>0</v>
      </c>
      <c r="AL258" s="36">
        <f t="shared" si="174"/>
        <v>0</v>
      </c>
      <c r="AM258" s="36">
        <f t="shared" si="175"/>
        <v>0</v>
      </c>
      <c r="AN258" s="36">
        <f t="shared" si="176"/>
        <v>0</v>
      </c>
      <c r="AO258" s="36">
        <f t="shared" si="177"/>
        <v>0</v>
      </c>
      <c r="AP258" s="36">
        <f t="shared" si="178"/>
        <v>0</v>
      </c>
      <c r="AQ258" s="36">
        <f t="shared" si="179"/>
        <v>0</v>
      </c>
      <c r="AR258" s="36">
        <f t="shared" si="180"/>
        <v>0</v>
      </c>
      <c r="AS258" s="36">
        <f t="shared" si="181"/>
        <v>0</v>
      </c>
      <c r="AT258" s="36">
        <f t="shared" si="182"/>
        <v>0</v>
      </c>
      <c r="AU258" s="36">
        <f t="shared" si="183"/>
        <v>0</v>
      </c>
      <c r="AV258" s="36">
        <f t="shared" si="184"/>
        <v>0</v>
      </c>
      <c r="AW258" s="36">
        <f t="shared" si="202"/>
        <v>0</v>
      </c>
      <c r="AX258" s="36">
        <f t="shared" si="185"/>
        <v>0</v>
      </c>
      <c r="AY258" s="36">
        <f t="shared" si="186"/>
        <v>0</v>
      </c>
      <c r="AZ258" s="36">
        <f t="shared" si="187"/>
        <v>0</v>
      </c>
      <c r="BA258" s="36">
        <f t="shared" si="188"/>
        <v>0</v>
      </c>
      <c r="BB258" s="36">
        <f t="shared" si="189"/>
        <v>0</v>
      </c>
      <c r="BC258" s="36">
        <f t="shared" si="190"/>
        <v>0</v>
      </c>
      <c r="BD258" s="36">
        <f t="shared" si="191"/>
        <v>0</v>
      </c>
      <c r="BE258" s="36">
        <f t="shared" si="192"/>
        <v>0</v>
      </c>
      <c r="BF258" s="36">
        <f t="shared" si="193"/>
        <v>0</v>
      </c>
      <c r="BG258" s="36">
        <f t="shared" si="194"/>
        <v>0</v>
      </c>
      <c r="BH258" s="36">
        <f t="shared" si="195"/>
        <v>0</v>
      </c>
      <c r="BI258" s="36">
        <f t="shared" si="196"/>
        <v>0</v>
      </c>
      <c r="BJ258" s="36">
        <f t="shared" si="197"/>
        <v>0</v>
      </c>
      <c r="BK258" s="36">
        <f t="shared" si="203"/>
        <v>0</v>
      </c>
      <c r="BL258" s="36">
        <f t="shared" si="204"/>
        <v>0</v>
      </c>
      <c r="BM258" s="36">
        <f t="shared" si="198"/>
        <v>0</v>
      </c>
      <c r="BN258" s="36">
        <f t="shared" si="199"/>
        <v>0</v>
      </c>
      <c r="BO258" s="36">
        <f t="shared" si="200"/>
        <v>0</v>
      </c>
    </row>
    <row r="259" spans="1:67" ht="18" customHeight="1" x14ac:dyDescent="0.3">
      <c r="A259" s="80" t="str" cm="1">
        <f t="array" ref="A259">IFERROR(INDEX(Schools!$E$2:$E$852,MATCH(0,IF($C$8=Schools!$C$2:$C$852,COUNTIF($A$136:A258,Schools!$E$2:$E$852),""),0)),"")</f>
        <v/>
      </c>
      <c r="B259" s="84" t="str" cm="1">
        <f t="array" ref="B259">IFERROR(INDEX(Schools!$B$2:$B$852,MATCH(1,(Schools!$E$2:$E$852=A259)*(Schools!$C$2:$C$852=$C$8),0)),"")</f>
        <v/>
      </c>
      <c r="C259" s="85"/>
      <c r="D259" s="85"/>
      <c r="E259" s="86"/>
      <c r="F259" s="80" t="str" cm="1">
        <f t="array" ref="F259">IFERROR(INDEX(Schools!$D$2:$D$852,MATCH(1,(Schools!$E$2:$E$852=A259)*(Schools!$C$2:$C$852=$C$8),0)),"")</f>
        <v/>
      </c>
      <c r="G259" s="87" t="s">
        <v>653</v>
      </c>
      <c r="H259" s="36">
        <f t="shared" si="201"/>
        <v>0</v>
      </c>
      <c r="I259" s="36">
        <f t="shared" si="145"/>
        <v>0</v>
      </c>
      <c r="J259" s="36">
        <f t="shared" si="146"/>
        <v>0</v>
      </c>
      <c r="K259" s="36">
        <f t="shared" si="147"/>
        <v>0</v>
      </c>
      <c r="L259" s="36">
        <f t="shared" si="148"/>
        <v>0</v>
      </c>
      <c r="M259" s="36">
        <f t="shared" si="149"/>
        <v>0</v>
      </c>
      <c r="N259" s="36">
        <f t="shared" si="150"/>
        <v>0</v>
      </c>
      <c r="O259" s="36">
        <f t="shared" si="151"/>
        <v>0</v>
      </c>
      <c r="P259" s="36">
        <f t="shared" si="152"/>
        <v>0</v>
      </c>
      <c r="Q259" s="36">
        <f t="shared" si="153"/>
        <v>0</v>
      </c>
      <c r="R259" s="36">
        <f t="shared" si="154"/>
        <v>0</v>
      </c>
      <c r="S259" s="36">
        <f t="shared" si="155"/>
        <v>0</v>
      </c>
      <c r="T259" s="36">
        <f t="shared" si="156"/>
        <v>0</v>
      </c>
      <c r="U259" s="36">
        <f t="shared" si="157"/>
        <v>0</v>
      </c>
      <c r="V259" s="36">
        <f t="shared" si="158"/>
        <v>0</v>
      </c>
      <c r="W259" s="36">
        <f t="shared" si="159"/>
        <v>0</v>
      </c>
      <c r="X259" s="36">
        <f t="shared" si="160"/>
        <v>0</v>
      </c>
      <c r="Y259" s="36">
        <f t="shared" si="161"/>
        <v>0</v>
      </c>
      <c r="Z259" s="36">
        <f t="shared" si="162"/>
        <v>0</v>
      </c>
      <c r="AA259" s="36">
        <f t="shared" si="163"/>
        <v>0</v>
      </c>
      <c r="AB259" s="36">
        <f t="shared" si="164"/>
        <v>0</v>
      </c>
      <c r="AC259" s="36">
        <f t="shared" si="165"/>
        <v>0</v>
      </c>
      <c r="AD259" s="36">
        <f t="shared" si="166"/>
        <v>0</v>
      </c>
      <c r="AE259" s="36">
        <f t="shared" si="167"/>
        <v>0</v>
      </c>
      <c r="AF259" s="36">
        <f t="shared" si="168"/>
        <v>0</v>
      </c>
      <c r="AG259" s="36">
        <f t="shared" si="169"/>
        <v>0</v>
      </c>
      <c r="AH259" s="36">
        <f t="shared" si="170"/>
        <v>0</v>
      </c>
      <c r="AI259" s="36">
        <f t="shared" si="171"/>
        <v>0</v>
      </c>
      <c r="AJ259" s="36">
        <f t="shared" si="172"/>
        <v>0</v>
      </c>
      <c r="AK259" s="36">
        <f t="shared" si="173"/>
        <v>0</v>
      </c>
      <c r="AL259" s="36">
        <f t="shared" si="174"/>
        <v>0</v>
      </c>
      <c r="AM259" s="36">
        <f t="shared" si="175"/>
        <v>0</v>
      </c>
      <c r="AN259" s="36">
        <f t="shared" si="176"/>
        <v>0</v>
      </c>
      <c r="AO259" s="36">
        <f t="shared" si="177"/>
        <v>0</v>
      </c>
      <c r="AP259" s="36">
        <f t="shared" si="178"/>
        <v>0</v>
      </c>
      <c r="AQ259" s="36">
        <f t="shared" si="179"/>
        <v>0</v>
      </c>
      <c r="AR259" s="36">
        <f t="shared" si="180"/>
        <v>0</v>
      </c>
      <c r="AS259" s="36">
        <f t="shared" si="181"/>
        <v>0</v>
      </c>
      <c r="AT259" s="36">
        <f t="shared" si="182"/>
        <v>0</v>
      </c>
      <c r="AU259" s="36">
        <f t="shared" si="183"/>
        <v>0</v>
      </c>
      <c r="AV259" s="36">
        <f t="shared" si="184"/>
        <v>0</v>
      </c>
      <c r="AW259" s="36">
        <f t="shared" si="202"/>
        <v>0</v>
      </c>
      <c r="AX259" s="36">
        <f t="shared" si="185"/>
        <v>0</v>
      </c>
      <c r="AY259" s="36">
        <f t="shared" si="186"/>
        <v>0</v>
      </c>
      <c r="AZ259" s="36">
        <f t="shared" si="187"/>
        <v>0</v>
      </c>
      <c r="BA259" s="36">
        <f t="shared" si="188"/>
        <v>0</v>
      </c>
      <c r="BB259" s="36">
        <f t="shared" si="189"/>
        <v>0</v>
      </c>
      <c r="BC259" s="36">
        <f t="shared" si="190"/>
        <v>0</v>
      </c>
      <c r="BD259" s="36">
        <f t="shared" si="191"/>
        <v>0</v>
      </c>
      <c r="BE259" s="36">
        <f t="shared" si="192"/>
        <v>0</v>
      </c>
      <c r="BF259" s="36">
        <f t="shared" si="193"/>
        <v>0</v>
      </c>
      <c r="BG259" s="36">
        <f t="shared" si="194"/>
        <v>0</v>
      </c>
      <c r="BH259" s="36">
        <f t="shared" si="195"/>
        <v>0</v>
      </c>
      <c r="BI259" s="36">
        <f t="shared" si="196"/>
        <v>0</v>
      </c>
      <c r="BJ259" s="36">
        <f t="shared" si="197"/>
        <v>0</v>
      </c>
      <c r="BK259" s="36">
        <f t="shared" si="203"/>
        <v>0</v>
      </c>
      <c r="BL259" s="36">
        <f t="shared" si="204"/>
        <v>0</v>
      </c>
      <c r="BM259" s="36">
        <f t="shared" si="198"/>
        <v>0</v>
      </c>
      <c r="BN259" s="36">
        <f t="shared" si="199"/>
        <v>0</v>
      </c>
      <c r="BO259" s="36">
        <f t="shared" si="200"/>
        <v>0</v>
      </c>
    </row>
    <row r="260" spans="1:67" ht="18" customHeight="1" x14ac:dyDescent="0.3">
      <c r="A260" s="80" t="str" cm="1">
        <f t="array" ref="A260">IFERROR(INDEX(Schools!$E$2:$E$852,MATCH(0,IF($C$8=Schools!$C$2:$C$852,COUNTIF($A$136:A259,Schools!$E$2:$E$852),""),0)),"")</f>
        <v/>
      </c>
      <c r="B260" s="84" t="str" cm="1">
        <f t="array" ref="B260">IFERROR(INDEX(Schools!$B$2:$B$852,MATCH(1,(Schools!$E$2:$E$852=A260)*(Schools!$C$2:$C$852=$C$8),0)),"")</f>
        <v/>
      </c>
      <c r="C260" s="85"/>
      <c r="D260" s="85"/>
      <c r="E260" s="86"/>
      <c r="F260" s="80" t="str" cm="1">
        <f t="array" ref="F260">IFERROR(INDEX(Schools!$D$2:$D$852,MATCH(1,(Schools!$E$2:$E$852=A260)*(Schools!$C$2:$C$852=$C$8),0)),"")</f>
        <v/>
      </c>
      <c r="G260" s="87" t="s">
        <v>653</v>
      </c>
      <c r="H260" s="36">
        <f t="shared" si="201"/>
        <v>0</v>
      </c>
      <c r="I260" s="36">
        <f t="shared" si="145"/>
        <v>0</v>
      </c>
      <c r="J260" s="36">
        <f t="shared" si="146"/>
        <v>0</v>
      </c>
      <c r="K260" s="36">
        <f t="shared" si="147"/>
        <v>0</v>
      </c>
      <c r="L260" s="36">
        <f t="shared" si="148"/>
        <v>0</v>
      </c>
      <c r="M260" s="36">
        <f t="shared" si="149"/>
        <v>0</v>
      </c>
      <c r="N260" s="36">
        <f t="shared" si="150"/>
        <v>0</v>
      </c>
      <c r="O260" s="36">
        <f t="shared" si="151"/>
        <v>0</v>
      </c>
      <c r="P260" s="36">
        <f t="shared" si="152"/>
        <v>0</v>
      </c>
      <c r="Q260" s="36">
        <f t="shared" si="153"/>
        <v>0</v>
      </c>
      <c r="R260" s="36">
        <f t="shared" si="154"/>
        <v>0</v>
      </c>
      <c r="S260" s="36">
        <f t="shared" si="155"/>
        <v>0</v>
      </c>
      <c r="T260" s="36">
        <f t="shared" si="156"/>
        <v>0</v>
      </c>
      <c r="U260" s="36">
        <f t="shared" si="157"/>
        <v>0</v>
      </c>
      <c r="V260" s="36">
        <f t="shared" si="158"/>
        <v>0</v>
      </c>
      <c r="W260" s="36">
        <f t="shared" si="159"/>
        <v>0</v>
      </c>
      <c r="X260" s="36">
        <f t="shared" si="160"/>
        <v>0</v>
      </c>
      <c r="Y260" s="36">
        <f t="shared" si="161"/>
        <v>0</v>
      </c>
      <c r="Z260" s="36">
        <f t="shared" si="162"/>
        <v>0</v>
      </c>
      <c r="AA260" s="36">
        <f t="shared" si="163"/>
        <v>0</v>
      </c>
      <c r="AB260" s="36">
        <f t="shared" si="164"/>
        <v>0</v>
      </c>
      <c r="AC260" s="36">
        <f t="shared" si="165"/>
        <v>0</v>
      </c>
      <c r="AD260" s="36">
        <f t="shared" si="166"/>
        <v>0</v>
      </c>
      <c r="AE260" s="36">
        <f t="shared" si="167"/>
        <v>0</v>
      </c>
      <c r="AF260" s="36">
        <f t="shared" si="168"/>
        <v>0</v>
      </c>
      <c r="AG260" s="36">
        <f t="shared" si="169"/>
        <v>0</v>
      </c>
      <c r="AH260" s="36">
        <f t="shared" si="170"/>
        <v>0</v>
      </c>
      <c r="AI260" s="36">
        <f t="shared" si="171"/>
        <v>0</v>
      </c>
      <c r="AJ260" s="36">
        <f t="shared" si="172"/>
        <v>0</v>
      </c>
      <c r="AK260" s="36">
        <f t="shared" si="173"/>
        <v>0</v>
      </c>
      <c r="AL260" s="36">
        <f t="shared" si="174"/>
        <v>0</v>
      </c>
      <c r="AM260" s="36">
        <f t="shared" si="175"/>
        <v>0</v>
      </c>
      <c r="AN260" s="36">
        <f t="shared" si="176"/>
        <v>0</v>
      </c>
      <c r="AO260" s="36">
        <f t="shared" si="177"/>
        <v>0</v>
      </c>
      <c r="AP260" s="36">
        <f t="shared" si="178"/>
        <v>0</v>
      </c>
      <c r="AQ260" s="36">
        <f t="shared" si="179"/>
        <v>0</v>
      </c>
      <c r="AR260" s="36">
        <f t="shared" si="180"/>
        <v>0</v>
      </c>
      <c r="AS260" s="36">
        <f t="shared" si="181"/>
        <v>0</v>
      </c>
      <c r="AT260" s="36">
        <f t="shared" si="182"/>
        <v>0</v>
      </c>
      <c r="AU260" s="36">
        <f t="shared" si="183"/>
        <v>0</v>
      </c>
      <c r="AV260" s="36">
        <f t="shared" si="184"/>
        <v>0</v>
      </c>
      <c r="AW260" s="36">
        <f t="shared" si="202"/>
        <v>0</v>
      </c>
      <c r="AX260" s="36">
        <f t="shared" si="185"/>
        <v>0</v>
      </c>
      <c r="AY260" s="36">
        <f t="shared" si="186"/>
        <v>0</v>
      </c>
      <c r="AZ260" s="36">
        <f t="shared" si="187"/>
        <v>0</v>
      </c>
      <c r="BA260" s="36">
        <f t="shared" si="188"/>
        <v>0</v>
      </c>
      <c r="BB260" s="36">
        <f t="shared" si="189"/>
        <v>0</v>
      </c>
      <c r="BC260" s="36">
        <f t="shared" si="190"/>
        <v>0</v>
      </c>
      <c r="BD260" s="36">
        <f t="shared" si="191"/>
        <v>0</v>
      </c>
      <c r="BE260" s="36">
        <f t="shared" si="192"/>
        <v>0</v>
      </c>
      <c r="BF260" s="36">
        <f t="shared" si="193"/>
        <v>0</v>
      </c>
      <c r="BG260" s="36">
        <f t="shared" si="194"/>
        <v>0</v>
      </c>
      <c r="BH260" s="36">
        <f t="shared" si="195"/>
        <v>0</v>
      </c>
      <c r="BI260" s="36">
        <f t="shared" si="196"/>
        <v>0</v>
      </c>
      <c r="BJ260" s="36">
        <f t="shared" si="197"/>
        <v>0</v>
      </c>
      <c r="BK260" s="36">
        <f t="shared" si="203"/>
        <v>0</v>
      </c>
      <c r="BL260" s="36">
        <f t="shared" si="204"/>
        <v>0</v>
      </c>
      <c r="BM260" s="36">
        <f t="shared" si="198"/>
        <v>0</v>
      </c>
      <c r="BN260" s="36">
        <f t="shared" si="199"/>
        <v>0</v>
      </c>
      <c r="BO260" s="36">
        <f t="shared" si="200"/>
        <v>0</v>
      </c>
    </row>
    <row r="261" spans="1:67" ht="18" customHeight="1" x14ac:dyDescent="0.3">
      <c r="A261" s="80" t="str" cm="1">
        <f t="array" ref="A261">IFERROR(INDEX(Schools!$E$2:$E$852,MATCH(0,IF($C$8=Schools!$C$2:$C$852,COUNTIF($A$136:A260,Schools!$E$2:$E$852),""),0)),"")</f>
        <v/>
      </c>
      <c r="B261" s="84" t="str" cm="1">
        <f t="array" ref="B261">IFERROR(INDEX(Schools!$B$2:$B$852,MATCH(1,(Schools!$E$2:$E$852=A261)*(Schools!$C$2:$C$852=$C$8),0)),"")</f>
        <v/>
      </c>
      <c r="C261" s="85"/>
      <c r="D261" s="85"/>
      <c r="E261" s="86"/>
      <c r="F261" s="80" t="str" cm="1">
        <f t="array" ref="F261">IFERROR(INDEX(Schools!$D$2:$D$852,MATCH(1,(Schools!$E$2:$E$852=A261)*(Schools!$C$2:$C$852=$C$8),0)),"")</f>
        <v/>
      </c>
      <c r="G261" s="87" t="s">
        <v>653</v>
      </c>
      <c r="H261" s="36">
        <f t="shared" si="201"/>
        <v>0</v>
      </c>
      <c r="I261" s="36">
        <f t="shared" si="145"/>
        <v>0</v>
      </c>
      <c r="J261" s="36">
        <f t="shared" si="146"/>
        <v>0</v>
      </c>
      <c r="K261" s="36">
        <f t="shared" si="147"/>
        <v>0</v>
      </c>
      <c r="L261" s="36">
        <f t="shared" si="148"/>
        <v>0</v>
      </c>
      <c r="M261" s="36">
        <f t="shared" si="149"/>
        <v>0</v>
      </c>
      <c r="N261" s="36">
        <f t="shared" si="150"/>
        <v>0</v>
      </c>
      <c r="O261" s="36">
        <f t="shared" si="151"/>
        <v>0</v>
      </c>
      <c r="P261" s="36">
        <f t="shared" si="152"/>
        <v>0</v>
      </c>
      <c r="Q261" s="36">
        <f t="shared" si="153"/>
        <v>0</v>
      </c>
      <c r="R261" s="36">
        <f t="shared" si="154"/>
        <v>0</v>
      </c>
      <c r="S261" s="36">
        <f t="shared" si="155"/>
        <v>0</v>
      </c>
      <c r="T261" s="36">
        <f t="shared" si="156"/>
        <v>0</v>
      </c>
      <c r="U261" s="36">
        <f t="shared" si="157"/>
        <v>0</v>
      </c>
      <c r="V261" s="36">
        <f t="shared" si="158"/>
        <v>0</v>
      </c>
      <c r="W261" s="36">
        <f t="shared" si="159"/>
        <v>0</v>
      </c>
      <c r="X261" s="36">
        <f t="shared" si="160"/>
        <v>0</v>
      </c>
      <c r="Y261" s="36">
        <f t="shared" si="161"/>
        <v>0</v>
      </c>
      <c r="Z261" s="36">
        <f t="shared" si="162"/>
        <v>0</v>
      </c>
      <c r="AA261" s="36">
        <f t="shared" si="163"/>
        <v>0</v>
      </c>
      <c r="AB261" s="36">
        <f t="shared" si="164"/>
        <v>0</v>
      </c>
      <c r="AC261" s="36">
        <f t="shared" si="165"/>
        <v>0</v>
      </c>
      <c r="AD261" s="36">
        <f t="shared" si="166"/>
        <v>0</v>
      </c>
      <c r="AE261" s="36">
        <f t="shared" si="167"/>
        <v>0</v>
      </c>
      <c r="AF261" s="36">
        <f t="shared" si="168"/>
        <v>0</v>
      </c>
      <c r="AG261" s="36">
        <f t="shared" si="169"/>
        <v>0</v>
      </c>
      <c r="AH261" s="36">
        <f t="shared" si="170"/>
        <v>0</v>
      </c>
      <c r="AI261" s="36">
        <f t="shared" si="171"/>
        <v>0</v>
      </c>
      <c r="AJ261" s="36">
        <f t="shared" si="172"/>
        <v>0</v>
      </c>
      <c r="AK261" s="36">
        <f t="shared" si="173"/>
        <v>0</v>
      </c>
      <c r="AL261" s="36">
        <f t="shared" si="174"/>
        <v>0</v>
      </c>
      <c r="AM261" s="36">
        <f t="shared" si="175"/>
        <v>0</v>
      </c>
      <c r="AN261" s="36">
        <f t="shared" si="176"/>
        <v>0</v>
      </c>
      <c r="AO261" s="36">
        <f t="shared" si="177"/>
        <v>0</v>
      </c>
      <c r="AP261" s="36">
        <f t="shared" si="178"/>
        <v>0</v>
      </c>
      <c r="AQ261" s="36">
        <f t="shared" si="179"/>
        <v>0</v>
      </c>
      <c r="AR261" s="36">
        <f t="shared" si="180"/>
        <v>0</v>
      </c>
      <c r="AS261" s="36">
        <f t="shared" si="181"/>
        <v>0</v>
      </c>
      <c r="AT261" s="36">
        <f t="shared" si="182"/>
        <v>0</v>
      </c>
      <c r="AU261" s="36">
        <f t="shared" si="183"/>
        <v>0</v>
      </c>
      <c r="AV261" s="36">
        <f t="shared" si="184"/>
        <v>0</v>
      </c>
      <c r="AW261" s="36">
        <f t="shared" si="202"/>
        <v>0</v>
      </c>
      <c r="AX261" s="36">
        <f t="shared" si="185"/>
        <v>0</v>
      </c>
      <c r="AY261" s="36">
        <f t="shared" si="186"/>
        <v>0</v>
      </c>
      <c r="AZ261" s="36">
        <f t="shared" si="187"/>
        <v>0</v>
      </c>
      <c r="BA261" s="36">
        <f t="shared" si="188"/>
        <v>0</v>
      </c>
      <c r="BB261" s="36">
        <f t="shared" si="189"/>
        <v>0</v>
      </c>
      <c r="BC261" s="36">
        <f t="shared" si="190"/>
        <v>0</v>
      </c>
      <c r="BD261" s="36">
        <f t="shared" si="191"/>
        <v>0</v>
      </c>
      <c r="BE261" s="36">
        <f t="shared" si="192"/>
        <v>0</v>
      </c>
      <c r="BF261" s="36">
        <f t="shared" si="193"/>
        <v>0</v>
      </c>
      <c r="BG261" s="36">
        <f t="shared" si="194"/>
        <v>0</v>
      </c>
      <c r="BH261" s="36">
        <f t="shared" si="195"/>
        <v>0</v>
      </c>
      <c r="BI261" s="36">
        <f t="shared" si="196"/>
        <v>0</v>
      </c>
      <c r="BJ261" s="36">
        <f t="shared" si="197"/>
        <v>0</v>
      </c>
      <c r="BK261" s="36">
        <f t="shared" si="203"/>
        <v>0</v>
      </c>
      <c r="BL261" s="36">
        <f t="shared" si="204"/>
        <v>0</v>
      </c>
      <c r="BM261" s="36">
        <f t="shared" si="198"/>
        <v>0</v>
      </c>
      <c r="BN261" s="36">
        <f t="shared" si="199"/>
        <v>0</v>
      </c>
      <c r="BO261" s="36">
        <f t="shared" si="200"/>
        <v>0</v>
      </c>
    </row>
    <row r="262" spans="1:67" ht="18" customHeight="1" x14ac:dyDescent="0.3">
      <c r="A262" s="80" t="str" cm="1">
        <f t="array" ref="A262">IFERROR(INDEX(Schools!$E$2:$E$852,MATCH(0,IF($C$8=Schools!$C$2:$C$852,COUNTIF($A$136:A261,Schools!$E$2:$E$852),""),0)),"")</f>
        <v/>
      </c>
      <c r="B262" s="84" t="str" cm="1">
        <f t="array" ref="B262">IFERROR(INDEX(Schools!$B$2:$B$852,MATCH(1,(Schools!$E$2:$E$852=A262)*(Schools!$C$2:$C$852=$C$8),0)),"")</f>
        <v/>
      </c>
      <c r="C262" s="85"/>
      <c r="D262" s="85"/>
      <c r="E262" s="86"/>
      <c r="F262" s="80" t="str" cm="1">
        <f t="array" ref="F262">IFERROR(INDEX(Schools!$D$2:$D$852,MATCH(1,(Schools!$E$2:$E$852=A262)*(Schools!$C$2:$C$852=$C$8),0)),"")</f>
        <v/>
      </c>
      <c r="G262" s="87" t="s">
        <v>653</v>
      </c>
      <c r="H262" s="36">
        <f t="shared" si="201"/>
        <v>0</v>
      </c>
      <c r="I262" s="36">
        <f t="shared" si="145"/>
        <v>0</v>
      </c>
      <c r="J262" s="36">
        <f t="shared" si="146"/>
        <v>0</v>
      </c>
      <c r="K262" s="36">
        <f t="shared" si="147"/>
        <v>0</v>
      </c>
      <c r="L262" s="36">
        <f t="shared" si="148"/>
        <v>0</v>
      </c>
      <c r="M262" s="36">
        <f t="shared" si="149"/>
        <v>0</v>
      </c>
      <c r="N262" s="36">
        <f t="shared" si="150"/>
        <v>0</v>
      </c>
      <c r="O262" s="36">
        <f t="shared" si="151"/>
        <v>0</v>
      </c>
      <c r="P262" s="36">
        <f t="shared" si="152"/>
        <v>0</v>
      </c>
      <c r="Q262" s="36">
        <f t="shared" si="153"/>
        <v>0</v>
      </c>
      <c r="R262" s="36">
        <f t="shared" si="154"/>
        <v>0</v>
      </c>
      <c r="S262" s="36">
        <f t="shared" si="155"/>
        <v>0</v>
      </c>
      <c r="T262" s="36">
        <f t="shared" si="156"/>
        <v>0</v>
      </c>
      <c r="U262" s="36">
        <f t="shared" si="157"/>
        <v>0</v>
      </c>
      <c r="V262" s="36">
        <f t="shared" si="158"/>
        <v>0</v>
      </c>
      <c r="W262" s="36">
        <f t="shared" si="159"/>
        <v>0</v>
      </c>
      <c r="X262" s="36">
        <f t="shared" si="160"/>
        <v>0</v>
      </c>
      <c r="Y262" s="36">
        <f t="shared" si="161"/>
        <v>0</v>
      </c>
      <c r="Z262" s="36">
        <f t="shared" si="162"/>
        <v>0</v>
      </c>
      <c r="AA262" s="36">
        <f t="shared" si="163"/>
        <v>0</v>
      </c>
      <c r="AB262" s="36">
        <f t="shared" si="164"/>
        <v>0</v>
      </c>
      <c r="AC262" s="36">
        <f t="shared" si="165"/>
        <v>0</v>
      </c>
      <c r="AD262" s="36">
        <f t="shared" si="166"/>
        <v>0</v>
      </c>
      <c r="AE262" s="36">
        <f t="shared" si="167"/>
        <v>0</v>
      </c>
      <c r="AF262" s="36">
        <f t="shared" si="168"/>
        <v>0</v>
      </c>
      <c r="AG262" s="36">
        <f t="shared" si="169"/>
        <v>0</v>
      </c>
      <c r="AH262" s="36">
        <f t="shared" si="170"/>
        <v>0</v>
      </c>
      <c r="AI262" s="36">
        <f t="shared" si="171"/>
        <v>0</v>
      </c>
      <c r="AJ262" s="36">
        <f t="shared" si="172"/>
        <v>0</v>
      </c>
      <c r="AK262" s="36">
        <f t="shared" si="173"/>
        <v>0</v>
      </c>
      <c r="AL262" s="36">
        <f t="shared" si="174"/>
        <v>0</v>
      </c>
      <c r="AM262" s="36">
        <f t="shared" si="175"/>
        <v>0</v>
      </c>
      <c r="AN262" s="36">
        <f t="shared" si="176"/>
        <v>0</v>
      </c>
      <c r="AO262" s="36">
        <f t="shared" si="177"/>
        <v>0</v>
      </c>
      <c r="AP262" s="36">
        <f t="shared" si="178"/>
        <v>0</v>
      </c>
      <c r="AQ262" s="36">
        <f t="shared" si="179"/>
        <v>0</v>
      </c>
      <c r="AR262" s="36">
        <f t="shared" si="180"/>
        <v>0</v>
      </c>
      <c r="AS262" s="36">
        <f t="shared" si="181"/>
        <v>0</v>
      </c>
      <c r="AT262" s="36">
        <f t="shared" si="182"/>
        <v>0</v>
      </c>
      <c r="AU262" s="36">
        <f t="shared" si="183"/>
        <v>0</v>
      </c>
      <c r="AV262" s="36">
        <f t="shared" si="184"/>
        <v>0</v>
      </c>
      <c r="AW262" s="36">
        <f t="shared" si="202"/>
        <v>0</v>
      </c>
      <c r="AX262" s="36">
        <f t="shared" si="185"/>
        <v>0</v>
      </c>
      <c r="AY262" s="36">
        <f t="shared" si="186"/>
        <v>0</v>
      </c>
      <c r="AZ262" s="36">
        <f t="shared" si="187"/>
        <v>0</v>
      </c>
      <c r="BA262" s="36">
        <f t="shared" si="188"/>
        <v>0</v>
      </c>
      <c r="BB262" s="36">
        <f t="shared" si="189"/>
        <v>0</v>
      </c>
      <c r="BC262" s="36">
        <f t="shared" si="190"/>
        <v>0</v>
      </c>
      <c r="BD262" s="36">
        <f t="shared" si="191"/>
        <v>0</v>
      </c>
      <c r="BE262" s="36">
        <f t="shared" si="192"/>
        <v>0</v>
      </c>
      <c r="BF262" s="36">
        <f t="shared" si="193"/>
        <v>0</v>
      </c>
      <c r="BG262" s="36">
        <f t="shared" si="194"/>
        <v>0</v>
      </c>
      <c r="BH262" s="36">
        <f t="shared" si="195"/>
        <v>0</v>
      </c>
      <c r="BI262" s="36">
        <f t="shared" si="196"/>
        <v>0</v>
      </c>
      <c r="BJ262" s="36">
        <f t="shared" si="197"/>
        <v>0</v>
      </c>
      <c r="BK262" s="36">
        <f t="shared" si="203"/>
        <v>0</v>
      </c>
      <c r="BL262" s="36">
        <f t="shared" si="204"/>
        <v>0</v>
      </c>
      <c r="BM262" s="36">
        <f t="shared" si="198"/>
        <v>0</v>
      </c>
      <c r="BN262" s="36">
        <f t="shared" si="199"/>
        <v>0</v>
      </c>
      <c r="BO262" s="36">
        <f t="shared" si="200"/>
        <v>0</v>
      </c>
    </row>
    <row r="263" spans="1:67" ht="18" customHeight="1" x14ac:dyDescent="0.3">
      <c r="A263" s="80" t="str" cm="1">
        <f t="array" ref="A263">IFERROR(INDEX(Schools!$E$2:$E$852,MATCH(0,IF($C$8=Schools!$C$2:$C$852,COUNTIF($A$136:A262,Schools!$E$2:$E$852),""),0)),"")</f>
        <v/>
      </c>
      <c r="B263" s="84" t="str" cm="1">
        <f t="array" ref="B263">IFERROR(INDEX(Schools!$B$2:$B$852,MATCH(1,(Schools!$E$2:$E$852=A263)*(Schools!$C$2:$C$852=$C$8),0)),"")</f>
        <v/>
      </c>
      <c r="C263" s="85"/>
      <c r="D263" s="85"/>
      <c r="E263" s="86"/>
      <c r="F263" s="80" t="str" cm="1">
        <f t="array" ref="F263">IFERROR(INDEX(Schools!$D$2:$D$852,MATCH(1,(Schools!$E$2:$E$852=A263)*(Schools!$C$2:$C$852=$C$8),0)),"")</f>
        <v/>
      </c>
      <c r="G263" s="87" t="s">
        <v>653</v>
      </c>
      <c r="H263" s="36">
        <f t="shared" si="201"/>
        <v>0</v>
      </c>
      <c r="I263" s="36">
        <f t="shared" si="145"/>
        <v>0</v>
      </c>
      <c r="J263" s="36">
        <f t="shared" si="146"/>
        <v>0</v>
      </c>
      <c r="K263" s="36">
        <f t="shared" si="147"/>
        <v>0</v>
      </c>
      <c r="L263" s="36">
        <f t="shared" si="148"/>
        <v>0</v>
      </c>
      <c r="M263" s="36">
        <f t="shared" si="149"/>
        <v>0</v>
      </c>
      <c r="N263" s="36">
        <f t="shared" si="150"/>
        <v>0</v>
      </c>
      <c r="O263" s="36">
        <f t="shared" si="151"/>
        <v>0</v>
      </c>
      <c r="P263" s="36">
        <f t="shared" si="152"/>
        <v>0</v>
      </c>
      <c r="Q263" s="36">
        <f t="shared" si="153"/>
        <v>0</v>
      </c>
      <c r="R263" s="36">
        <f t="shared" si="154"/>
        <v>0</v>
      </c>
      <c r="S263" s="36">
        <f t="shared" si="155"/>
        <v>0</v>
      </c>
      <c r="T263" s="36">
        <f t="shared" si="156"/>
        <v>0</v>
      </c>
      <c r="U263" s="36">
        <f t="shared" si="157"/>
        <v>0</v>
      </c>
      <c r="V263" s="36">
        <f t="shared" si="158"/>
        <v>0</v>
      </c>
      <c r="W263" s="36">
        <f t="shared" si="159"/>
        <v>0</v>
      </c>
      <c r="X263" s="36">
        <f t="shared" si="160"/>
        <v>0</v>
      </c>
      <c r="Y263" s="36">
        <f t="shared" si="161"/>
        <v>0</v>
      </c>
      <c r="Z263" s="36">
        <f t="shared" si="162"/>
        <v>0</v>
      </c>
      <c r="AA263" s="36">
        <f t="shared" si="163"/>
        <v>0</v>
      </c>
      <c r="AB263" s="36">
        <f t="shared" si="164"/>
        <v>0</v>
      </c>
      <c r="AC263" s="36">
        <f t="shared" si="165"/>
        <v>0</v>
      </c>
      <c r="AD263" s="36">
        <f t="shared" si="166"/>
        <v>0</v>
      </c>
      <c r="AE263" s="36">
        <f t="shared" si="167"/>
        <v>0</v>
      </c>
      <c r="AF263" s="36">
        <f t="shared" si="168"/>
        <v>0</v>
      </c>
      <c r="AG263" s="36">
        <f t="shared" si="169"/>
        <v>0</v>
      </c>
      <c r="AH263" s="36">
        <f t="shared" si="170"/>
        <v>0</v>
      </c>
      <c r="AI263" s="36">
        <f t="shared" si="171"/>
        <v>0</v>
      </c>
      <c r="AJ263" s="36">
        <f t="shared" si="172"/>
        <v>0</v>
      </c>
      <c r="AK263" s="36">
        <f t="shared" si="173"/>
        <v>0</v>
      </c>
      <c r="AL263" s="36">
        <f t="shared" si="174"/>
        <v>0</v>
      </c>
      <c r="AM263" s="36">
        <f t="shared" si="175"/>
        <v>0</v>
      </c>
      <c r="AN263" s="36">
        <f t="shared" si="176"/>
        <v>0</v>
      </c>
      <c r="AO263" s="36">
        <f t="shared" si="177"/>
        <v>0</v>
      </c>
      <c r="AP263" s="36">
        <f t="shared" si="178"/>
        <v>0</v>
      </c>
      <c r="AQ263" s="36">
        <f t="shared" si="179"/>
        <v>0</v>
      </c>
      <c r="AR263" s="36">
        <f t="shared" si="180"/>
        <v>0</v>
      </c>
      <c r="AS263" s="36">
        <f t="shared" si="181"/>
        <v>0</v>
      </c>
      <c r="AT263" s="36">
        <f t="shared" si="182"/>
        <v>0</v>
      </c>
      <c r="AU263" s="36">
        <f t="shared" si="183"/>
        <v>0</v>
      </c>
      <c r="AV263" s="36">
        <f t="shared" si="184"/>
        <v>0</v>
      </c>
      <c r="AW263" s="36">
        <f t="shared" si="202"/>
        <v>0</v>
      </c>
      <c r="AX263" s="36">
        <f t="shared" si="185"/>
        <v>0</v>
      </c>
      <c r="AY263" s="36">
        <f t="shared" si="186"/>
        <v>0</v>
      </c>
      <c r="AZ263" s="36">
        <f t="shared" si="187"/>
        <v>0</v>
      </c>
      <c r="BA263" s="36">
        <f t="shared" si="188"/>
        <v>0</v>
      </c>
      <c r="BB263" s="36">
        <f t="shared" si="189"/>
        <v>0</v>
      </c>
      <c r="BC263" s="36">
        <f t="shared" si="190"/>
        <v>0</v>
      </c>
      <c r="BD263" s="36">
        <f t="shared" si="191"/>
        <v>0</v>
      </c>
      <c r="BE263" s="36">
        <f t="shared" si="192"/>
        <v>0</v>
      </c>
      <c r="BF263" s="36">
        <f t="shared" si="193"/>
        <v>0</v>
      </c>
      <c r="BG263" s="36">
        <f t="shared" si="194"/>
        <v>0</v>
      </c>
      <c r="BH263" s="36">
        <f t="shared" si="195"/>
        <v>0</v>
      </c>
      <c r="BI263" s="36">
        <f t="shared" si="196"/>
        <v>0</v>
      </c>
      <c r="BJ263" s="36">
        <f t="shared" si="197"/>
        <v>0</v>
      </c>
      <c r="BK263" s="36">
        <f t="shared" si="203"/>
        <v>0</v>
      </c>
      <c r="BL263" s="36">
        <f t="shared" si="204"/>
        <v>0</v>
      </c>
      <c r="BM263" s="36">
        <f t="shared" si="198"/>
        <v>0</v>
      </c>
      <c r="BN263" s="36">
        <f t="shared" si="199"/>
        <v>0</v>
      </c>
      <c r="BO263" s="36">
        <f t="shared" si="200"/>
        <v>0</v>
      </c>
    </row>
    <row r="264" spans="1:67" ht="18" customHeight="1" x14ac:dyDescent="0.3">
      <c r="A264" s="80" t="str" cm="1">
        <f t="array" ref="A264">IFERROR(INDEX(Schools!$E$2:$E$852,MATCH(0,IF($C$8=Schools!$C$2:$C$852,COUNTIF($A$136:A263,Schools!$E$2:$E$852),""),0)),"")</f>
        <v/>
      </c>
      <c r="B264" s="84" t="str" cm="1">
        <f t="array" ref="B264">IFERROR(INDEX(Schools!$B$2:$B$852,MATCH(1,(Schools!$E$2:$E$852=A264)*(Schools!$C$2:$C$852=$C$8),0)),"")</f>
        <v/>
      </c>
      <c r="C264" s="85"/>
      <c r="D264" s="85"/>
      <c r="E264" s="86"/>
      <c r="F264" s="80" t="str" cm="1">
        <f t="array" ref="F264">IFERROR(INDEX(Schools!$D$2:$D$852,MATCH(1,(Schools!$E$2:$E$852=A264)*(Schools!$C$2:$C$852=$C$8),0)),"")</f>
        <v/>
      </c>
      <c r="G264" s="87" t="s">
        <v>653</v>
      </c>
      <c r="H264" s="36">
        <f t="shared" si="201"/>
        <v>0</v>
      </c>
      <c r="I264" s="36">
        <f t="shared" si="145"/>
        <v>0</v>
      </c>
      <c r="J264" s="36">
        <f t="shared" si="146"/>
        <v>0</v>
      </c>
      <c r="K264" s="36">
        <f t="shared" si="147"/>
        <v>0</v>
      </c>
      <c r="L264" s="36">
        <f t="shared" si="148"/>
        <v>0</v>
      </c>
      <c r="M264" s="36">
        <f t="shared" si="149"/>
        <v>0</v>
      </c>
      <c r="N264" s="36">
        <f t="shared" si="150"/>
        <v>0</v>
      </c>
      <c r="O264" s="36">
        <f t="shared" si="151"/>
        <v>0</v>
      </c>
      <c r="P264" s="36">
        <f t="shared" si="152"/>
        <v>0</v>
      </c>
      <c r="Q264" s="36">
        <f t="shared" si="153"/>
        <v>0</v>
      </c>
      <c r="R264" s="36">
        <f t="shared" si="154"/>
        <v>0</v>
      </c>
      <c r="S264" s="36">
        <f t="shared" si="155"/>
        <v>0</v>
      </c>
      <c r="T264" s="36">
        <f t="shared" si="156"/>
        <v>0</v>
      </c>
      <c r="U264" s="36">
        <f t="shared" si="157"/>
        <v>0</v>
      </c>
      <c r="V264" s="36">
        <f t="shared" si="158"/>
        <v>0</v>
      </c>
      <c r="W264" s="36">
        <f t="shared" si="159"/>
        <v>0</v>
      </c>
      <c r="X264" s="36">
        <f t="shared" si="160"/>
        <v>0</v>
      </c>
      <c r="Y264" s="36">
        <f t="shared" si="161"/>
        <v>0</v>
      </c>
      <c r="Z264" s="36">
        <f t="shared" si="162"/>
        <v>0</v>
      </c>
      <c r="AA264" s="36">
        <f t="shared" si="163"/>
        <v>0</v>
      </c>
      <c r="AB264" s="36">
        <f t="shared" si="164"/>
        <v>0</v>
      </c>
      <c r="AC264" s="36">
        <f t="shared" si="165"/>
        <v>0</v>
      </c>
      <c r="AD264" s="36">
        <f t="shared" si="166"/>
        <v>0</v>
      </c>
      <c r="AE264" s="36">
        <f t="shared" si="167"/>
        <v>0</v>
      </c>
      <c r="AF264" s="36">
        <f t="shared" si="168"/>
        <v>0</v>
      </c>
      <c r="AG264" s="36">
        <f t="shared" si="169"/>
        <v>0</v>
      </c>
      <c r="AH264" s="36">
        <f t="shared" si="170"/>
        <v>0</v>
      </c>
      <c r="AI264" s="36">
        <f t="shared" si="171"/>
        <v>0</v>
      </c>
      <c r="AJ264" s="36">
        <f t="shared" si="172"/>
        <v>0</v>
      </c>
      <c r="AK264" s="36">
        <f t="shared" si="173"/>
        <v>0</v>
      </c>
      <c r="AL264" s="36">
        <f t="shared" si="174"/>
        <v>0</v>
      </c>
      <c r="AM264" s="36">
        <f t="shared" si="175"/>
        <v>0</v>
      </c>
      <c r="AN264" s="36">
        <f t="shared" si="176"/>
        <v>0</v>
      </c>
      <c r="AO264" s="36">
        <f t="shared" si="177"/>
        <v>0</v>
      </c>
      <c r="AP264" s="36">
        <f t="shared" si="178"/>
        <v>0</v>
      </c>
      <c r="AQ264" s="36">
        <f t="shared" si="179"/>
        <v>0</v>
      </c>
      <c r="AR264" s="36">
        <f t="shared" si="180"/>
        <v>0</v>
      </c>
      <c r="AS264" s="36">
        <f t="shared" si="181"/>
        <v>0</v>
      </c>
      <c r="AT264" s="36">
        <f t="shared" si="182"/>
        <v>0</v>
      </c>
      <c r="AU264" s="36">
        <f t="shared" si="183"/>
        <v>0</v>
      </c>
      <c r="AV264" s="36">
        <f t="shared" si="184"/>
        <v>0</v>
      </c>
      <c r="AW264" s="36">
        <f t="shared" si="202"/>
        <v>0</v>
      </c>
      <c r="AX264" s="36">
        <f t="shared" si="185"/>
        <v>0</v>
      </c>
      <c r="AY264" s="36">
        <f t="shared" si="186"/>
        <v>0</v>
      </c>
      <c r="AZ264" s="36">
        <f t="shared" si="187"/>
        <v>0</v>
      </c>
      <c r="BA264" s="36">
        <f t="shared" si="188"/>
        <v>0</v>
      </c>
      <c r="BB264" s="36">
        <f t="shared" si="189"/>
        <v>0</v>
      </c>
      <c r="BC264" s="36">
        <f t="shared" si="190"/>
        <v>0</v>
      </c>
      <c r="BD264" s="36">
        <f t="shared" si="191"/>
        <v>0</v>
      </c>
      <c r="BE264" s="36">
        <f t="shared" si="192"/>
        <v>0</v>
      </c>
      <c r="BF264" s="36">
        <f t="shared" si="193"/>
        <v>0</v>
      </c>
      <c r="BG264" s="36">
        <f t="shared" si="194"/>
        <v>0</v>
      </c>
      <c r="BH264" s="36">
        <f t="shared" si="195"/>
        <v>0</v>
      </c>
      <c r="BI264" s="36">
        <f t="shared" si="196"/>
        <v>0</v>
      </c>
      <c r="BJ264" s="36">
        <f t="shared" si="197"/>
        <v>0</v>
      </c>
      <c r="BK264" s="36">
        <f t="shared" si="203"/>
        <v>0</v>
      </c>
      <c r="BL264" s="36">
        <f t="shared" si="204"/>
        <v>0</v>
      </c>
      <c r="BM264" s="36">
        <f t="shared" si="198"/>
        <v>0</v>
      </c>
      <c r="BN264" s="36">
        <f t="shared" si="199"/>
        <v>0</v>
      </c>
      <c r="BO264" s="36">
        <f t="shared" si="200"/>
        <v>0</v>
      </c>
    </row>
    <row r="265" spans="1:67" ht="18" customHeight="1" x14ac:dyDescent="0.3">
      <c r="A265" s="80" t="str" cm="1">
        <f t="array" ref="A265">IFERROR(INDEX(Schools!$E$2:$E$852,MATCH(0,IF($C$8=Schools!$C$2:$C$852,COUNTIF($A$136:A264,Schools!$E$2:$E$852),""),0)),"")</f>
        <v/>
      </c>
      <c r="B265" s="84" t="str" cm="1">
        <f t="array" ref="B265">IFERROR(INDEX(Schools!$B$2:$B$852,MATCH(1,(Schools!$E$2:$E$852=A265)*(Schools!$C$2:$C$852=$C$8),0)),"")</f>
        <v/>
      </c>
      <c r="C265" s="85"/>
      <c r="D265" s="85"/>
      <c r="E265" s="86"/>
      <c r="F265" s="80" t="str" cm="1">
        <f t="array" ref="F265">IFERROR(INDEX(Schools!$D$2:$D$852,MATCH(1,(Schools!$E$2:$E$852=A265)*(Schools!$C$2:$C$852=$C$8),0)),"")</f>
        <v/>
      </c>
      <c r="G265" s="87" t="s">
        <v>653</v>
      </c>
      <c r="H265" s="36">
        <f t="shared" si="201"/>
        <v>0</v>
      </c>
      <c r="I265" s="36">
        <f t="shared" si="145"/>
        <v>0</v>
      </c>
      <c r="J265" s="36">
        <f t="shared" si="146"/>
        <v>0</v>
      </c>
      <c r="K265" s="36">
        <f t="shared" si="147"/>
        <v>0</v>
      </c>
      <c r="L265" s="36">
        <f t="shared" si="148"/>
        <v>0</v>
      </c>
      <c r="M265" s="36">
        <f t="shared" si="149"/>
        <v>0</v>
      </c>
      <c r="N265" s="36">
        <f t="shared" si="150"/>
        <v>0</v>
      </c>
      <c r="O265" s="36">
        <f t="shared" si="151"/>
        <v>0</v>
      </c>
      <c r="P265" s="36">
        <f t="shared" si="152"/>
        <v>0</v>
      </c>
      <c r="Q265" s="36">
        <f t="shared" si="153"/>
        <v>0</v>
      </c>
      <c r="R265" s="36">
        <f t="shared" si="154"/>
        <v>0</v>
      </c>
      <c r="S265" s="36">
        <f t="shared" si="155"/>
        <v>0</v>
      </c>
      <c r="T265" s="36">
        <f t="shared" si="156"/>
        <v>0</v>
      </c>
      <c r="U265" s="36">
        <f t="shared" si="157"/>
        <v>0</v>
      </c>
      <c r="V265" s="36">
        <f t="shared" si="158"/>
        <v>0</v>
      </c>
      <c r="W265" s="36">
        <f t="shared" si="159"/>
        <v>0</v>
      </c>
      <c r="X265" s="36">
        <f t="shared" si="160"/>
        <v>0</v>
      </c>
      <c r="Y265" s="36">
        <f t="shared" si="161"/>
        <v>0</v>
      </c>
      <c r="Z265" s="36">
        <f t="shared" si="162"/>
        <v>0</v>
      </c>
      <c r="AA265" s="36">
        <f t="shared" si="163"/>
        <v>0</v>
      </c>
      <c r="AB265" s="36">
        <f t="shared" si="164"/>
        <v>0</v>
      </c>
      <c r="AC265" s="36">
        <f t="shared" si="165"/>
        <v>0</v>
      </c>
      <c r="AD265" s="36">
        <f t="shared" si="166"/>
        <v>0</v>
      </c>
      <c r="AE265" s="36">
        <f t="shared" si="167"/>
        <v>0</v>
      </c>
      <c r="AF265" s="36">
        <f t="shared" si="168"/>
        <v>0</v>
      </c>
      <c r="AG265" s="36">
        <f t="shared" si="169"/>
        <v>0</v>
      </c>
      <c r="AH265" s="36">
        <f t="shared" si="170"/>
        <v>0</v>
      </c>
      <c r="AI265" s="36">
        <f t="shared" si="171"/>
        <v>0</v>
      </c>
      <c r="AJ265" s="36">
        <f t="shared" si="172"/>
        <v>0</v>
      </c>
      <c r="AK265" s="36">
        <f t="shared" si="173"/>
        <v>0</v>
      </c>
      <c r="AL265" s="36">
        <f t="shared" si="174"/>
        <v>0</v>
      </c>
      <c r="AM265" s="36">
        <f t="shared" si="175"/>
        <v>0</v>
      </c>
      <c r="AN265" s="36">
        <f t="shared" si="176"/>
        <v>0</v>
      </c>
      <c r="AO265" s="36">
        <f t="shared" si="177"/>
        <v>0</v>
      </c>
      <c r="AP265" s="36">
        <f t="shared" si="178"/>
        <v>0</v>
      </c>
      <c r="AQ265" s="36">
        <f t="shared" si="179"/>
        <v>0</v>
      </c>
      <c r="AR265" s="36">
        <f t="shared" si="180"/>
        <v>0</v>
      </c>
      <c r="AS265" s="36">
        <f t="shared" si="181"/>
        <v>0</v>
      </c>
      <c r="AT265" s="36">
        <f t="shared" si="182"/>
        <v>0</v>
      </c>
      <c r="AU265" s="36">
        <f t="shared" si="183"/>
        <v>0</v>
      </c>
      <c r="AV265" s="36">
        <f t="shared" si="184"/>
        <v>0</v>
      </c>
      <c r="AW265" s="36">
        <f t="shared" ref="AW265:AW283" si="205">IF($G265="Yes",$G$118+$F$118,0)</f>
        <v>0</v>
      </c>
      <c r="AX265" s="36">
        <f t="shared" si="185"/>
        <v>0</v>
      </c>
      <c r="AY265" s="36">
        <f t="shared" si="186"/>
        <v>0</v>
      </c>
      <c r="AZ265" s="36">
        <f t="shared" si="187"/>
        <v>0</v>
      </c>
      <c r="BA265" s="36">
        <f t="shared" si="188"/>
        <v>0</v>
      </c>
      <c r="BB265" s="36">
        <f t="shared" si="189"/>
        <v>0</v>
      </c>
      <c r="BC265" s="36">
        <f t="shared" si="190"/>
        <v>0</v>
      </c>
      <c r="BD265" s="36">
        <f t="shared" si="191"/>
        <v>0</v>
      </c>
      <c r="BE265" s="36">
        <f t="shared" si="192"/>
        <v>0</v>
      </c>
      <c r="BF265" s="36">
        <f t="shared" si="193"/>
        <v>0</v>
      </c>
      <c r="BG265" s="36">
        <f t="shared" si="194"/>
        <v>0</v>
      </c>
      <c r="BH265" s="36">
        <f t="shared" si="195"/>
        <v>0</v>
      </c>
      <c r="BI265" s="36">
        <f t="shared" si="196"/>
        <v>0</v>
      </c>
      <c r="BJ265" s="36">
        <f t="shared" si="197"/>
        <v>0</v>
      </c>
      <c r="BK265" s="36">
        <f t="shared" ref="BK265:BK283" si="206">IF($G265="Yes",$C$23,0)</f>
        <v>0</v>
      </c>
      <c r="BL265" s="36">
        <f t="shared" ref="BL265:BL283" si="207">IF($G265="Yes",$C$24,0)</f>
        <v>0</v>
      </c>
      <c r="BM265" s="36">
        <f t="shared" si="198"/>
        <v>0</v>
      </c>
      <c r="BN265" s="36">
        <f t="shared" si="199"/>
        <v>0</v>
      </c>
      <c r="BO265" s="36">
        <f t="shared" si="200"/>
        <v>0</v>
      </c>
    </row>
    <row r="266" spans="1:67" ht="18" customHeight="1" x14ac:dyDescent="0.3">
      <c r="A266" s="80" t="str" cm="1">
        <f t="array" ref="A266">IFERROR(INDEX(Schools!$E$2:$E$852,MATCH(0,IF($C$8=Schools!$C$2:$C$852,COUNTIF($A$136:A265,Schools!$E$2:$E$852),""),0)),"")</f>
        <v/>
      </c>
      <c r="B266" s="84" t="str" cm="1">
        <f t="array" ref="B266">IFERROR(INDEX(Schools!$B$2:$B$852,MATCH(1,(Schools!$E$2:$E$852=A266)*(Schools!$C$2:$C$852=$C$8),0)),"")</f>
        <v/>
      </c>
      <c r="C266" s="85"/>
      <c r="D266" s="85"/>
      <c r="E266" s="86"/>
      <c r="F266" s="80" t="str" cm="1">
        <f t="array" ref="F266">IFERROR(INDEX(Schools!$D$2:$D$852,MATCH(1,(Schools!$E$2:$E$852=A266)*(Schools!$C$2:$C$852=$C$8),0)),"")</f>
        <v/>
      </c>
      <c r="G266" s="87" t="s">
        <v>653</v>
      </c>
      <c r="H266" s="36">
        <f t="shared" si="201"/>
        <v>0</v>
      </c>
      <c r="I266" s="36">
        <f t="shared" ref="I266:I283" si="208">IF($G266="Yes",$G$122,0)</f>
        <v>0</v>
      </c>
      <c r="J266" s="36">
        <f t="shared" ref="J266:J283" si="209">IF($G266="Yes",$G$123,0)</f>
        <v>0</v>
      </c>
      <c r="K266" s="36">
        <f t="shared" ref="K266:K283" si="210">IF($G266="Yes",$G$124,0)</f>
        <v>0</v>
      </c>
      <c r="L266" s="36">
        <f t="shared" ref="L266:L283" si="211">IF($G266="Yes",$G$125,0)</f>
        <v>0</v>
      </c>
      <c r="M266" s="36">
        <f t="shared" ref="M266:M283" si="212">IF($G266="Yes",$G$126,0)</f>
        <v>0</v>
      </c>
      <c r="N266" s="36">
        <f t="shared" ref="N266:N283" si="213">IF($G266="Yes",$G$127,0)</f>
        <v>0</v>
      </c>
      <c r="O266" s="36">
        <f t="shared" ref="O266:O283" si="214">IF($G266="Yes",$G$128,0)</f>
        <v>0</v>
      </c>
      <c r="P266" s="36">
        <f t="shared" ref="P266:P283" si="215">IF($G266="Yes",$G$129,0)</f>
        <v>0</v>
      </c>
      <c r="Q266" s="36">
        <f t="shared" ref="Q266:Q283" si="216">IF($G266="Yes",$G$130,0)</f>
        <v>0</v>
      </c>
      <c r="R266" s="36">
        <f t="shared" ref="R266:R283" si="217">IF($G266="Yes",$G$131,0)</f>
        <v>0</v>
      </c>
      <c r="S266" s="36">
        <f t="shared" ref="S266:S283" si="218">IF($G266="Yes",$G$132,0)</f>
        <v>0</v>
      </c>
      <c r="T266" s="36">
        <f t="shared" ref="T266:T283" si="219">IF($G266="Yes",$G$133,0)</f>
        <v>0</v>
      </c>
      <c r="U266" s="36">
        <f t="shared" ref="U266:U283" si="220">IF($G266="Yes",$K$121,0)</f>
        <v>0</v>
      </c>
      <c r="V266" s="36">
        <f t="shared" ref="V266:V283" si="221">IF($G266="Yes",$K$122,0)</f>
        <v>0</v>
      </c>
      <c r="W266" s="36">
        <f t="shared" ref="W266:W283" si="222">IF($G266="Yes",$K$123,0)</f>
        <v>0</v>
      </c>
      <c r="X266" s="36">
        <f t="shared" ref="X266:X283" si="223">IF($G266="Yes",$K$124,0)</f>
        <v>0</v>
      </c>
      <c r="Y266" s="36">
        <f t="shared" ref="Y266:Y283" si="224">IF($G266="Yes",$K$125,0)</f>
        <v>0</v>
      </c>
      <c r="Z266" s="36">
        <f t="shared" ref="Z266:Z283" si="225">IF($G266="Yes",$K$126,0)</f>
        <v>0</v>
      </c>
      <c r="AA266" s="36">
        <f t="shared" ref="AA266:AA283" si="226">IF($G266="Yes",$L$121,0)</f>
        <v>0</v>
      </c>
      <c r="AB266" s="36">
        <f t="shared" ref="AB266:AB283" si="227">IF($G266="Yes",$L$122,0)</f>
        <v>0</v>
      </c>
      <c r="AC266" s="36">
        <f t="shared" ref="AC266:AC283" si="228">IF($G266="Yes",$L$123,0)</f>
        <v>0</v>
      </c>
      <c r="AD266" s="36">
        <f t="shared" ref="AD266:AD283" si="229">IF($G266="Yes",$L$124,0)</f>
        <v>0</v>
      </c>
      <c r="AE266" s="36">
        <f t="shared" ref="AE266:AE283" si="230">IF($G266="Yes",$L$125,0)</f>
        <v>0</v>
      </c>
      <c r="AF266" s="36">
        <f t="shared" ref="AF266:AF283" si="231">IF($G266="Yes",$L$126,0)</f>
        <v>0</v>
      </c>
      <c r="AG266" s="36">
        <f t="shared" ref="AG266:AG283" si="232">IF($G266="Yes",$K$128,0)</f>
        <v>0</v>
      </c>
      <c r="AH266" s="36">
        <f t="shared" ref="AH266:AH283" si="233">IF($G266="Yes",$K$129,0)</f>
        <v>0</v>
      </c>
      <c r="AI266" s="36">
        <f t="shared" ref="AI266:AI283" si="234">IF($G266="Yes",$K$131,0)</f>
        <v>0</v>
      </c>
      <c r="AJ266" s="36">
        <f t="shared" ref="AJ266:AJ283" si="235">IF($G266="Yes",$K$132,0)</f>
        <v>0</v>
      </c>
      <c r="AK266" s="36">
        <f t="shared" ref="AK266:AK283" si="236">IF($G266="Yes",$L$128,0)</f>
        <v>0</v>
      </c>
      <c r="AL266" s="36">
        <f t="shared" ref="AL266:AL283" si="237">IF($G266="Yes",$L$129,0)</f>
        <v>0</v>
      </c>
      <c r="AM266" s="36">
        <f t="shared" ref="AM266:AM283" si="238">IF($G266="Yes",$L$131,0)</f>
        <v>0</v>
      </c>
      <c r="AN266" s="36">
        <f t="shared" ref="AN266:AN283" si="239">IF($G266="Yes",$L$132,0)</f>
        <v>0</v>
      </c>
      <c r="AO266" s="36">
        <f t="shared" ref="AO266:AO283" si="240">IF($G266="Yes",$P$121,0)</f>
        <v>0</v>
      </c>
      <c r="AP266" s="36">
        <f t="shared" ref="AP266:AP283" si="241">IF($G266="Yes",$P$122,0)</f>
        <v>0</v>
      </c>
      <c r="AQ266" s="36">
        <f t="shared" ref="AQ266:AQ283" si="242">IF($G266="Yes",$P$123,0)</f>
        <v>0</v>
      </c>
      <c r="AR266" s="36">
        <f t="shared" ref="AR266:AR283" si="243">IF($G266="Yes",$Q$121,0)</f>
        <v>0</v>
      </c>
      <c r="AS266" s="36">
        <f t="shared" ref="AS266:AS283" si="244">IF($G266="Yes",$Q$122,0)</f>
        <v>0</v>
      </c>
      <c r="AT266" s="36">
        <f t="shared" ref="AT266:AT283" si="245">IF($G266="Yes",$Q$123,0)</f>
        <v>0</v>
      </c>
      <c r="AU266" s="36">
        <f t="shared" ref="AU266:AU283" si="246">IF($G266="Yes",MAX($F$121:$F$127),0)</f>
        <v>0</v>
      </c>
      <c r="AV266" s="36">
        <f t="shared" ref="AV266:AV283" si="247">IF($G266="Yes",MAX($F$128:$F$133),0)</f>
        <v>0</v>
      </c>
      <c r="AW266" s="36">
        <f t="shared" si="205"/>
        <v>0</v>
      </c>
      <c r="AX266" s="36">
        <f t="shared" ref="AX266:AX283" si="248">IF($G266="Yes",$C$121,0)</f>
        <v>0</v>
      </c>
      <c r="AY266" s="36">
        <f t="shared" ref="AY266:AY283" si="249">IF($G266="Yes",$C$122,0)</f>
        <v>0</v>
      </c>
      <c r="AZ266" s="36">
        <f t="shared" ref="AZ266:AZ283" si="250">IF($G266="Yes",$C$123,0)</f>
        <v>0</v>
      </c>
      <c r="BA266" s="36">
        <f t="shared" ref="BA266:BA283" si="251">IF($G266="Yes",$C$124,0)</f>
        <v>0</v>
      </c>
      <c r="BB266" s="36">
        <f t="shared" ref="BB266:BB283" si="252">IF($G266="Yes",$C$125,0)</f>
        <v>0</v>
      </c>
      <c r="BC266" s="36">
        <f t="shared" ref="BC266:BC283" si="253">IF($G266="Yes",$C$126,0)</f>
        <v>0</v>
      </c>
      <c r="BD266" s="36">
        <f t="shared" ref="BD266:BD283" si="254">IF($G266="Yes",$C$127,0)</f>
        <v>0</v>
      </c>
      <c r="BE266" s="36">
        <f t="shared" ref="BE266:BE283" si="255">IF($G266="Yes",$C$128,0)</f>
        <v>0</v>
      </c>
      <c r="BF266" s="36">
        <f t="shared" ref="BF266:BF283" si="256">IF($G266="Yes",$C$129,0)</f>
        <v>0</v>
      </c>
      <c r="BG266" s="36">
        <f t="shared" ref="BG266:BG283" si="257">IF($G266="Yes",$C$130,0)</f>
        <v>0</v>
      </c>
      <c r="BH266" s="36">
        <f t="shared" ref="BH266:BH283" si="258">IF($G266="Yes",$C$131,0)</f>
        <v>0</v>
      </c>
      <c r="BI266" s="36">
        <f t="shared" ref="BI266:BI283" si="259">IF($G266="Yes",$C$132,0)</f>
        <v>0</v>
      </c>
      <c r="BJ266" s="36">
        <f t="shared" ref="BJ266:BJ283" si="260">IF($G266="Yes",$C$133,0)</f>
        <v>0</v>
      </c>
      <c r="BK266" s="36">
        <f t="shared" si="206"/>
        <v>0</v>
      </c>
      <c r="BL266" s="36">
        <f t="shared" si="207"/>
        <v>0</v>
      </c>
      <c r="BM266" s="36">
        <f t="shared" ref="BM266:BM283" si="261">IF($G266="Yes",$C$20,0)</f>
        <v>0</v>
      </c>
      <c r="BN266" s="36">
        <f t="shared" ref="BN266:BN283" si="262">IF($G266="Yes",$C$8,0)</f>
        <v>0</v>
      </c>
      <c r="BO266" s="36">
        <f t="shared" ref="BO266:BO283" si="263">IF($G266="Yes",$C$7,0)</f>
        <v>0</v>
      </c>
    </row>
    <row r="267" spans="1:67" ht="18" customHeight="1" x14ac:dyDescent="0.3">
      <c r="A267" s="80" t="str" cm="1">
        <f t="array" ref="A267">IFERROR(INDEX(Schools!$E$2:$E$852,MATCH(0,IF($C$8=Schools!$C$2:$C$852,COUNTIF($A$136:A266,Schools!$E$2:$E$852),""),0)),"")</f>
        <v/>
      </c>
      <c r="B267" s="84" t="str" cm="1">
        <f t="array" ref="B267">IFERROR(INDEX(Schools!$B$2:$B$852,MATCH(1,(Schools!$E$2:$E$852=A267)*(Schools!$C$2:$C$852=$C$8),0)),"")</f>
        <v/>
      </c>
      <c r="C267" s="85"/>
      <c r="D267" s="85"/>
      <c r="E267" s="86"/>
      <c r="F267" s="80" t="str" cm="1">
        <f t="array" ref="F267">IFERROR(INDEX(Schools!$D$2:$D$852,MATCH(1,(Schools!$E$2:$E$852=A267)*(Schools!$C$2:$C$852=$C$8),0)),"")</f>
        <v/>
      </c>
      <c r="G267" s="87" t="s">
        <v>653</v>
      </c>
      <c r="H267" s="36">
        <f t="shared" ref="H267:H283" si="264">IF($G267="Yes",$G$121,0)</f>
        <v>0</v>
      </c>
      <c r="I267" s="36">
        <f t="shared" si="208"/>
        <v>0</v>
      </c>
      <c r="J267" s="36">
        <f t="shared" si="209"/>
        <v>0</v>
      </c>
      <c r="K267" s="36">
        <f t="shared" si="210"/>
        <v>0</v>
      </c>
      <c r="L267" s="36">
        <f t="shared" si="211"/>
        <v>0</v>
      </c>
      <c r="M267" s="36">
        <f t="shared" si="212"/>
        <v>0</v>
      </c>
      <c r="N267" s="36">
        <f t="shared" si="213"/>
        <v>0</v>
      </c>
      <c r="O267" s="36">
        <f t="shared" si="214"/>
        <v>0</v>
      </c>
      <c r="P267" s="36">
        <f t="shared" si="215"/>
        <v>0</v>
      </c>
      <c r="Q267" s="36">
        <f t="shared" si="216"/>
        <v>0</v>
      </c>
      <c r="R267" s="36">
        <f t="shared" si="217"/>
        <v>0</v>
      </c>
      <c r="S267" s="36">
        <f t="shared" si="218"/>
        <v>0</v>
      </c>
      <c r="T267" s="36">
        <f t="shared" si="219"/>
        <v>0</v>
      </c>
      <c r="U267" s="36">
        <f t="shared" si="220"/>
        <v>0</v>
      </c>
      <c r="V267" s="36">
        <f t="shared" si="221"/>
        <v>0</v>
      </c>
      <c r="W267" s="36">
        <f t="shared" si="222"/>
        <v>0</v>
      </c>
      <c r="X267" s="36">
        <f t="shared" si="223"/>
        <v>0</v>
      </c>
      <c r="Y267" s="36">
        <f t="shared" si="224"/>
        <v>0</v>
      </c>
      <c r="Z267" s="36">
        <f t="shared" si="225"/>
        <v>0</v>
      </c>
      <c r="AA267" s="36">
        <f t="shared" si="226"/>
        <v>0</v>
      </c>
      <c r="AB267" s="36">
        <f t="shared" si="227"/>
        <v>0</v>
      </c>
      <c r="AC267" s="36">
        <f t="shared" si="228"/>
        <v>0</v>
      </c>
      <c r="AD267" s="36">
        <f t="shared" si="229"/>
        <v>0</v>
      </c>
      <c r="AE267" s="36">
        <f t="shared" si="230"/>
        <v>0</v>
      </c>
      <c r="AF267" s="36">
        <f t="shared" si="231"/>
        <v>0</v>
      </c>
      <c r="AG267" s="36">
        <f t="shared" si="232"/>
        <v>0</v>
      </c>
      <c r="AH267" s="36">
        <f t="shared" si="233"/>
        <v>0</v>
      </c>
      <c r="AI267" s="36">
        <f t="shared" si="234"/>
        <v>0</v>
      </c>
      <c r="AJ267" s="36">
        <f t="shared" si="235"/>
        <v>0</v>
      </c>
      <c r="AK267" s="36">
        <f t="shared" si="236"/>
        <v>0</v>
      </c>
      <c r="AL267" s="36">
        <f t="shared" si="237"/>
        <v>0</v>
      </c>
      <c r="AM267" s="36">
        <f t="shared" si="238"/>
        <v>0</v>
      </c>
      <c r="AN267" s="36">
        <f t="shared" si="239"/>
        <v>0</v>
      </c>
      <c r="AO267" s="36">
        <f t="shared" si="240"/>
        <v>0</v>
      </c>
      <c r="AP267" s="36">
        <f t="shared" si="241"/>
        <v>0</v>
      </c>
      <c r="AQ267" s="36">
        <f t="shared" si="242"/>
        <v>0</v>
      </c>
      <c r="AR267" s="36">
        <f t="shared" si="243"/>
        <v>0</v>
      </c>
      <c r="AS267" s="36">
        <f t="shared" si="244"/>
        <v>0</v>
      </c>
      <c r="AT267" s="36">
        <f t="shared" si="245"/>
        <v>0</v>
      </c>
      <c r="AU267" s="36">
        <f t="shared" si="246"/>
        <v>0</v>
      </c>
      <c r="AV267" s="36">
        <f t="shared" si="247"/>
        <v>0</v>
      </c>
      <c r="AW267" s="36">
        <f t="shared" si="205"/>
        <v>0</v>
      </c>
      <c r="AX267" s="36">
        <f t="shared" si="248"/>
        <v>0</v>
      </c>
      <c r="AY267" s="36">
        <f t="shared" si="249"/>
        <v>0</v>
      </c>
      <c r="AZ267" s="36">
        <f t="shared" si="250"/>
        <v>0</v>
      </c>
      <c r="BA267" s="36">
        <f t="shared" si="251"/>
        <v>0</v>
      </c>
      <c r="BB267" s="36">
        <f t="shared" si="252"/>
        <v>0</v>
      </c>
      <c r="BC267" s="36">
        <f t="shared" si="253"/>
        <v>0</v>
      </c>
      <c r="BD267" s="36">
        <f t="shared" si="254"/>
        <v>0</v>
      </c>
      <c r="BE267" s="36">
        <f t="shared" si="255"/>
        <v>0</v>
      </c>
      <c r="BF267" s="36">
        <f t="shared" si="256"/>
        <v>0</v>
      </c>
      <c r="BG267" s="36">
        <f t="shared" si="257"/>
        <v>0</v>
      </c>
      <c r="BH267" s="36">
        <f t="shared" si="258"/>
        <v>0</v>
      </c>
      <c r="BI267" s="36">
        <f t="shared" si="259"/>
        <v>0</v>
      </c>
      <c r="BJ267" s="36">
        <f t="shared" si="260"/>
        <v>0</v>
      </c>
      <c r="BK267" s="36">
        <f t="shared" si="206"/>
        <v>0</v>
      </c>
      <c r="BL267" s="36">
        <f t="shared" si="207"/>
        <v>0</v>
      </c>
      <c r="BM267" s="36">
        <f t="shared" si="261"/>
        <v>0</v>
      </c>
      <c r="BN267" s="36">
        <f t="shared" si="262"/>
        <v>0</v>
      </c>
      <c r="BO267" s="36">
        <f t="shared" si="263"/>
        <v>0</v>
      </c>
    </row>
    <row r="268" spans="1:67" ht="18" customHeight="1" x14ac:dyDescent="0.3">
      <c r="A268" s="80" t="str" cm="1">
        <f t="array" ref="A268">IFERROR(INDEX(Schools!$E$2:$E$852,MATCH(0,IF($C$8=Schools!$C$2:$C$852,COUNTIF($A$136:A267,Schools!$E$2:$E$852),""),0)),"")</f>
        <v/>
      </c>
      <c r="B268" s="84" t="str" cm="1">
        <f t="array" ref="B268">IFERROR(INDEX(Schools!$B$2:$B$852,MATCH(1,(Schools!$E$2:$E$852=A268)*(Schools!$C$2:$C$852=$C$8),0)),"")</f>
        <v/>
      </c>
      <c r="C268" s="85"/>
      <c r="D268" s="85"/>
      <c r="E268" s="86"/>
      <c r="F268" s="80" t="str" cm="1">
        <f t="array" ref="F268">IFERROR(INDEX(Schools!$D$2:$D$852,MATCH(1,(Schools!$E$2:$E$852=A268)*(Schools!$C$2:$C$852=$C$8),0)),"")</f>
        <v/>
      </c>
      <c r="G268" s="87" t="s">
        <v>653</v>
      </c>
      <c r="H268" s="36">
        <f t="shared" si="264"/>
        <v>0</v>
      </c>
      <c r="I268" s="36">
        <f t="shared" si="208"/>
        <v>0</v>
      </c>
      <c r="J268" s="36">
        <f t="shared" si="209"/>
        <v>0</v>
      </c>
      <c r="K268" s="36">
        <f t="shared" si="210"/>
        <v>0</v>
      </c>
      <c r="L268" s="36">
        <f t="shared" si="211"/>
        <v>0</v>
      </c>
      <c r="M268" s="36">
        <f t="shared" si="212"/>
        <v>0</v>
      </c>
      <c r="N268" s="36">
        <f t="shared" si="213"/>
        <v>0</v>
      </c>
      <c r="O268" s="36">
        <f t="shared" si="214"/>
        <v>0</v>
      </c>
      <c r="P268" s="36">
        <f t="shared" si="215"/>
        <v>0</v>
      </c>
      <c r="Q268" s="36">
        <f t="shared" si="216"/>
        <v>0</v>
      </c>
      <c r="R268" s="36">
        <f t="shared" si="217"/>
        <v>0</v>
      </c>
      <c r="S268" s="36">
        <f t="shared" si="218"/>
        <v>0</v>
      </c>
      <c r="T268" s="36">
        <f t="shared" si="219"/>
        <v>0</v>
      </c>
      <c r="U268" s="36">
        <f t="shared" si="220"/>
        <v>0</v>
      </c>
      <c r="V268" s="36">
        <f t="shared" si="221"/>
        <v>0</v>
      </c>
      <c r="W268" s="36">
        <f t="shared" si="222"/>
        <v>0</v>
      </c>
      <c r="X268" s="36">
        <f t="shared" si="223"/>
        <v>0</v>
      </c>
      <c r="Y268" s="36">
        <f t="shared" si="224"/>
        <v>0</v>
      </c>
      <c r="Z268" s="36">
        <f t="shared" si="225"/>
        <v>0</v>
      </c>
      <c r="AA268" s="36">
        <f t="shared" si="226"/>
        <v>0</v>
      </c>
      <c r="AB268" s="36">
        <f t="shared" si="227"/>
        <v>0</v>
      </c>
      <c r="AC268" s="36">
        <f t="shared" si="228"/>
        <v>0</v>
      </c>
      <c r="AD268" s="36">
        <f t="shared" si="229"/>
        <v>0</v>
      </c>
      <c r="AE268" s="36">
        <f t="shared" si="230"/>
        <v>0</v>
      </c>
      <c r="AF268" s="36">
        <f t="shared" si="231"/>
        <v>0</v>
      </c>
      <c r="AG268" s="36">
        <f t="shared" si="232"/>
        <v>0</v>
      </c>
      <c r="AH268" s="36">
        <f t="shared" si="233"/>
        <v>0</v>
      </c>
      <c r="AI268" s="36">
        <f t="shared" si="234"/>
        <v>0</v>
      </c>
      <c r="AJ268" s="36">
        <f t="shared" si="235"/>
        <v>0</v>
      </c>
      <c r="AK268" s="36">
        <f t="shared" si="236"/>
        <v>0</v>
      </c>
      <c r="AL268" s="36">
        <f t="shared" si="237"/>
        <v>0</v>
      </c>
      <c r="AM268" s="36">
        <f t="shared" si="238"/>
        <v>0</v>
      </c>
      <c r="AN268" s="36">
        <f t="shared" si="239"/>
        <v>0</v>
      </c>
      <c r="AO268" s="36">
        <f t="shared" si="240"/>
        <v>0</v>
      </c>
      <c r="AP268" s="36">
        <f t="shared" si="241"/>
        <v>0</v>
      </c>
      <c r="AQ268" s="36">
        <f t="shared" si="242"/>
        <v>0</v>
      </c>
      <c r="AR268" s="36">
        <f t="shared" si="243"/>
        <v>0</v>
      </c>
      <c r="AS268" s="36">
        <f t="shared" si="244"/>
        <v>0</v>
      </c>
      <c r="AT268" s="36">
        <f t="shared" si="245"/>
        <v>0</v>
      </c>
      <c r="AU268" s="36">
        <f t="shared" si="246"/>
        <v>0</v>
      </c>
      <c r="AV268" s="36">
        <f t="shared" si="247"/>
        <v>0</v>
      </c>
      <c r="AW268" s="36">
        <f t="shared" si="205"/>
        <v>0</v>
      </c>
      <c r="AX268" s="36">
        <f t="shared" si="248"/>
        <v>0</v>
      </c>
      <c r="AY268" s="36">
        <f t="shared" si="249"/>
        <v>0</v>
      </c>
      <c r="AZ268" s="36">
        <f t="shared" si="250"/>
        <v>0</v>
      </c>
      <c r="BA268" s="36">
        <f t="shared" si="251"/>
        <v>0</v>
      </c>
      <c r="BB268" s="36">
        <f t="shared" si="252"/>
        <v>0</v>
      </c>
      <c r="BC268" s="36">
        <f t="shared" si="253"/>
        <v>0</v>
      </c>
      <c r="BD268" s="36">
        <f t="shared" si="254"/>
        <v>0</v>
      </c>
      <c r="BE268" s="36">
        <f t="shared" si="255"/>
        <v>0</v>
      </c>
      <c r="BF268" s="36">
        <f t="shared" si="256"/>
        <v>0</v>
      </c>
      <c r="BG268" s="36">
        <f t="shared" si="257"/>
        <v>0</v>
      </c>
      <c r="BH268" s="36">
        <f t="shared" si="258"/>
        <v>0</v>
      </c>
      <c r="BI268" s="36">
        <f t="shared" si="259"/>
        <v>0</v>
      </c>
      <c r="BJ268" s="36">
        <f t="shared" si="260"/>
        <v>0</v>
      </c>
      <c r="BK268" s="36">
        <f t="shared" si="206"/>
        <v>0</v>
      </c>
      <c r="BL268" s="36">
        <f t="shared" si="207"/>
        <v>0</v>
      </c>
      <c r="BM268" s="36">
        <f t="shared" si="261"/>
        <v>0</v>
      </c>
      <c r="BN268" s="36">
        <f t="shared" si="262"/>
        <v>0</v>
      </c>
      <c r="BO268" s="36">
        <f t="shared" si="263"/>
        <v>0</v>
      </c>
    </row>
    <row r="269" spans="1:67" ht="18" customHeight="1" x14ac:dyDescent="0.3">
      <c r="A269" s="80" t="str" cm="1">
        <f t="array" ref="A269">IFERROR(INDEX(Schools!$E$2:$E$852,MATCH(0,IF($C$8=Schools!$C$2:$C$852,COUNTIF($A$136:A268,Schools!$E$2:$E$852),""),0)),"")</f>
        <v/>
      </c>
      <c r="B269" s="84" t="str" cm="1">
        <f t="array" ref="B269">IFERROR(INDEX(Schools!$B$2:$B$852,MATCH(1,(Schools!$E$2:$E$852=A269)*(Schools!$C$2:$C$852=$C$8),0)),"")</f>
        <v/>
      </c>
      <c r="C269" s="85"/>
      <c r="D269" s="85"/>
      <c r="E269" s="86"/>
      <c r="F269" s="80" t="str" cm="1">
        <f t="array" ref="F269">IFERROR(INDEX(Schools!$D$2:$D$852,MATCH(1,(Schools!$E$2:$E$852=A269)*(Schools!$C$2:$C$852=$C$8),0)),"")</f>
        <v/>
      </c>
      <c r="G269" s="87" t="s">
        <v>653</v>
      </c>
      <c r="H269" s="36">
        <f t="shared" si="264"/>
        <v>0</v>
      </c>
      <c r="I269" s="36">
        <f t="shared" si="208"/>
        <v>0</v>
      </c>
      <c r="J269" s="36">
        <f t="shared" si="209"/>
        <v>0</v>
      </c>
      <c r="K269" s="36">
        <f t="shared" si="210"/>
        <v>0</v>
      </c>
      <c r="L269" s="36">
        <f t="shared" si="211"/>
        <v>0</v>
      </c>
      <c r="M269" s="36">
        <f t="shared" si="212"/>
        <v>0</v>
      </c>
      <c r="N269" s="36">
        <f t="shared" si="213"/>
        <v>0</v>
      </c>
      <c r="O269" s="36">
        <f t="shared" si="214"/>
        <v>0</v>
      </c>
      <c r="P269" s="36">
        <f t="shared" si="215"/>
        <v>0</v>
      </c>
      <c r="Q269" s="36">
        <f t="shared" si="216"/>
        <v>0</v>
      </c>
      <c r="R269" s="36">
        <f t="shared" si="217"/>
        <v>0</v>
      </c>
      <c r="S269" s="36">
        <f t="shared" si="218"/>
        <v>0</v>
      </c>
      <c r="T269" s="36">
        <f t="shared" si="219"/>
        <v>0</v>
      </c>
      <c r="U269" s="36">
        <f t="shared" si="220"/>
        <v>0</v>
      </c>
      <c r="V269" s="36">
        <f t="shared" si="221"/>
        <v>0</v>
      </c>
      <c r="W269" s="36">
        <f t="shared" si="222"/>
        <v>0</v>
      </c>
      <c r="X269" s="36">
        <f t="shared" si="223"/>
        <v>0</v>
      </c>
      <c r="Y269" s="36">
        <f t="shared" si="224"/>
        <v>0</v>
      </c>
      <c r="Z269" s="36">
        <f t="shared" si="225"/>
        <v>0</v>
      </c>
      <c r="AA269" s="36">
        <f t="shared" si="226"/>
        <v>0</v>
      </c>
      <c r="AB269" s="36">
        <f t="shared" si="227"/>
        <v>0</v>
      </c>
      <c r="AC269" s="36">
        <f t="shared" si="228"/>
        <v>0</v>
      </c>
      <c r="AD269" s="36">
        <f t="shared" si="229"/>
        <v>0</v>
      </c>
      <c r="AE269" s="36">
        <f t="shared" si="230"/>
        <v>0</v>
      </c>
      <c r="AF269" s="36">
        <f t="shared" si="231"/>
        <v>0</v>
      </c>
      <c r="AG269" s="36">
        <f t="shared" si="232"/>
        <v>0</v>
      </c>
      <c r="AH269" s="36">
        <f t="shared" si="233"/>
        <v>0</v>
      </c>
      <c r="AI269" s="36">
        <f t="shared" si="234"/>
        <v>0</v>
      </c>
      <c r="AJ269" s="36">
        <f t="shared" si="235"/>
        <v>0</v>
      </c>
      <c r="AK269" s="36">
        <f t="shared" si="236"/>
        <v>0</v>
      </c>
      <c r="AL269" s="36">
        <f t="shared" si="237"/>
        <v>0</v>
      </c>
      <c r="AM269" s="36">
        <f t="shared" si="238"/>
        <v>0</v>
      </c>
      <c r="AN269" s="36">
        <f t="shared" si="239"/>
        <v>0</v>
      </c>
      <c r="AO269" s="36">
        <f t="shared" si="240"/>
        <v>0</v>
      </c>
      <c r="AP269" s="36">
        <f t="shared" si="241"/>
        <v>0</v>
      </c>
      <c r="AQ269" s="36">
        <f t="shared" si="242"/>
        <v>0</v>
      </c>
      <c r="AR269" s="36">
        <f t="shared" si="243"/>
        <v>0</v>
      </c>
      <c r="AS269" s="36">
        <f t="shared" si="244"/>
        <v>0</v>
      </c>
      <c r="AT269" s="36">
        <f t="shared" si="245"/>
        <v>0</v>
      </c>
      <c r="AU269" s="36">
        <f t="shared" si="246"/>
        <v>0</v>
      </c>
      <c r="AV269" s="36">
        <f t="shared" si="247"/>
        <v>0</v>
      </c>
      <c r="AW269" s="36">
        <f t="shared" si="205"/>
        <v>0</v>
      </c>
      <c r="AX269" s="36">
        <f t="shared" si="248"/>
        <v>0</v>
      </c>
      <c r="AY269" s="36">
        <f t="shared" si="249"/>
        <v>0</v>
      </c>
      <c r="AZ269" s="36">
        <f t="shared" si="250"/>
        <v>0</v>
      </c>
      <c r="BA269" s="36">
        <f t="shared" si="251"/>
        <v>0</v>
      </c>
      <c r="BB269" s="36">
        <f t="shared" si="252"/>
        <v>0</v>
      </c>
      <c r="BC269" s="36">
        <f t="shared" si="253"/>
        <v>0</v>
      </c>
      <c r="BD269" s="36">
        <f t="shared" si="254"/>
        <v>0</v>
      </c>
      <c r="BE269" s="36">
        <f t="shared" si="255"/>
        <v>0</v>
      </c>
      <c r="BF269" s="36">
        <f t="shared" si="256"/>
        <v>0</v>
      </c>
      <c r="BG269" s="36">
        <f t="shared" si="257"/>
        <v>0</v>
      </c>
      <c r="BH269" s="36">
        <f t="shared" si="258"/>
        <v>0</v>
      </c>
      <c r="BI269" s="36">
        <f t="shared" si="259"/>
        <v>0</v>
      </c>
      <c r="BJ269" s="36">
        <f t="shared" si="260"/>
        <v>0</v>
      </c>
      <c r="BK269" s="36">
        <f t="shared" si="206"/>
        <v>0</v>
      </c>
      <c r="BL269" s="36">
        <f t="shared" si="207"/>
        <v>0</v>
      </c>
      <c r="BM269" s="36">
        <f t="shared" si="261"/>
        <v>0</v>
      </c>
      <c r="BN269" s="36">
        <f t="shared" si="262"/>
        <v>0</v>
      </c>
      <c r="BO269" s="36">
        <f t="shared" si="263"/>
        <v>0</v>
      </c>
    </row>
    <row r="270" spans="1:67" ht="18" customHeight="1" x14ac:dyDescent="0.3">
      <c r="A270" s="80" t="str" cm="1">
        <f t="array" ref="A270">IFERROR(INDEX(Schools!$E$2:$E$852,MATCH(0,IF($C$8=Schools!$C$2:$C$852,COUNTIF($A$136:A269,Schools!$E$2:$E$852),""),0)),"")</f>
        <v/>
      </c>
      <c r="B270" s="84" t="str" cm="1">
        <f t="array" ref="B270">IFERROR(INDEX(Schools!$B$2:$B$852,MATCH(1,(Schools!$E$2:$E$852=A270)*(Schools!$C$2:$C$852=$C$8),0)),"")</f>
        <v/>
      </c>
      <c r="C270" s="85"/>
      <c r="D270" s="85"/>
      <c r="E270" s="86"/>
      <c r="F270" s="80" t="str" cm="1">
        <f t="array" ref="F270">IFERROR(INDEX(Schools!$D$2:$D$852,MATCH(1,(Schools!$E$2:$E$852=A270)*(Schools!$C$2:$C$852=$C$8),0)),"")</f>
        <v/>
      </c>
      <c r="G270" s="87" t="s">
        <v>653</v>
      </c>
      <c r="H270" s="36">
        <f t="shared" si="264"/>
        <v>0</v>
      </c>
      <c r="I270" s="36">
        <f t="shared" si="208"/>
        <v>0</v>
      </c>
      <c r="J270" s="36">
        <f t="shared" si="209"/>
        <v>0</v>
      </c>
      <c r="K270" s="36">
        <f t="shared" si="210"/>
        <v>0</v>
      </c>
      <c r="L270" s="36">
        <f t="shared" si="211"/>
        <v>0</v>
      </c>
      <c r="M270" s="36">
        <f t="shared" si="212"/>
        <v>0</v>
      </c>
      <c r="N270" s="36">
        <f t="shared" si="213"/>
        <v>0</v>
      </c>
      <c r="O270" s="36">
        <f t="shared" si="214"/>
        <v>0</v>
      </c>
      <c r="P270" s="36">
        <f t="shared" si="215"/>
        <v>0</v>
      </c>
      <c r="Q270" s="36">
        <f t="shared" si="216"/>
        <v>0</v>
      </c>
      <c r="R270" s="36">
        <f t="shared" si="217"/>
        <v>0</v>
      </c>
      <c r="S270" s="36">
        <f t="shared" si="218"/>
        <v>0</v>
      </c>
      <c r="T270" s="36">
        <f t="shared" si="219"/>
        <v>0</v>
      </c>
      <c r="U270" s="36">
        <f t="shared" si="220"/>
        <v>0</v>
      </c>
      <c r="V270" s="36">
        <f t="shared" si="221"/>
        <v>0</v>
      </c>
      <c r="W270" s="36">
        <f t="shared" si="222"/>
        <v>0</v>
      </c>
      <c r="X270" s="36">
        <f t="shared" si="223"/>
        <v>0</v>
      </c>
      <c r="Y270" s="36">
        <f t="shared" si="224"/>
        <v>0</v>
      </c>
      <c r="Z270" s="36">
        <f t="shared" si="225"/>
        <v>0</v>
      </c>
      <c r="AA270" s="36">
        <f t="shared" si="226"/>
        <v>0</v>
      </c>
      <c r="AB270" s="36">
        <f t="shared" si="227"/>
        <v>0</v>
      </c>
      <c r="AC270" s="36">
        <f t="shared" si="228"/>
        <v>0</v>
      </c>
      <c r="AD270" s="36">
        <f t="shared" si="229"/>
        <v>0</v>
      </c>
      <c r="AE270" s="36">
        <f t="shared" si="230"/>
        <v>0</v>
      </c>
      <c r="AF270" s="36">
        <f t="shared" si="231"/>
        <v>0</v>
      </c>
      <c r="AG270" s="36">
        <f t="shared" si="232"/>
        <v>0</v>
      </c>
      <c r="AH270" s="36">
        <f t="shared" si="233"/>
        <v>0</v>
      </c>
      <c r="AI270" s="36">
        <f t="shared" si="234"/>
        <v>0</v>
      </c>
      <c r="AJ270" s="36">
        <f t="shared" si="235"/>
        <v>0</v>
      </c>
      <c r="AK270" s="36">
        <f t="shared" si="236"/>
        <v>0</v>
      </c>
      <c r="AL270" s="36">
        <f t="shared" si="237"/>
        <v>0</v>
      </c>
      <c r="AM270" s="36">
        <f t="shared" si="238"/>
        <v>0</v>
      </c>
      <c r="AN270" s="36">
        <f t="shared" si="239"/>
        <v>0</v>
      </c>
      <c r="AO270" s="36">
        <f t="shared" si="240"/>
        <v>0</v>
      </c>
      <c r="AP270" s="36">
        <f t="shared" si="241"/>
        <v>0</v>
      </c>
      <c r="AQ270" s="36">
        <f t="shared" si="242"/>
        <v>0</v>
      </c>
      <c r="AR270" s="36">
        <f t="shared" si="243"/>
        <v>0</v>
      </c>
      <c r="AS270" s="36">
        <f t="shared" si="244"/>
        <v>0</v>
      </c>
      <c r="AT270" s="36">
        <f t="shared" si="245"/>
        <v>0</v>
      </c>
      <c r="AU270" s="36">
        <f t="shared" si="246"/>
        <v>0</v>
      </c>
      <c r="AV270" s="36">
        <f t="shared" si="247"/>
        <v>0</v>
      </c>
      <c r="AW270" s="36">
        <f t="shared" si="205"/>
        <v>0</v>
      </c>
      <c r="AX270" s="36">
        <f t="shared" si="248"/>
        <v>0</v>
      </c>
      <c r="AY270" s="36">
        <f t="shared" si="249"/>
        <v>0</v>
      </c>
      <c r="AZ270" s="36">
        <f t="shared" si="250"/>
        <v>0</v>
      </c>
      <c r="BA270" s="36">
        <f t="shared" si="251"/>
        <v>0</v>
      </c>
      <c r="BB270" s="36">
        <f t="shared" si="252"/>
        <v>0</v>
      </c>
      <c r="BC270" s="36">
        <f t="shared" si="253"/>
        <v>0</v>
      </c>
      <c r="BD270" s="36">
        <f t="shared" si="254"/>
        <v>0</v>
      </c>
      <c r="BE270" s="36">
        <f t="shared" si="255"/>
        <v>0</v>
      </c>
      <c r="BF270" s="36">
        <f t="shared" si="256"/>
        <v>0</v>
      </c>
      <c r="BG270" s="36">
        <f t="shared" si="257"/>
        <v>0</v>
      </c>
      <c r="BH270" s="36">
        <f t="shared" si="258"/>
        <v>0</v>
      </c>
      <c r="BI270" s="36">
        <f t="shared" si="259"/>
        <v>0</v>
      </c>
      <c r="BJ270" s="36">
        <f t="shared" si="260"/>
        <v>0</v>
      </c>
      <c r="BK270" s="36">
        <f t="shared" si="206"/>
        <v>0</v>
      </c>
      <c r="BL270" s="36">
        <f t="shared" si="207"/>
        <v>0</v>
      </c>
      <c r="BM270" s="36">
        <f t="shared" si="261"/>
        <v>0</v>
      </c>
      <c r="BN270" s="36">
        <f t="shared" si="262"/>
        <v>0</v>
      </c>
      <c r="BO270" s="36">
        <f t="shared" si="263"/>
        <v>0</v>
      </c>
    </row>
    <row r="271" spans="1:67" ht="18" customHeight="1" x14ac:dyDescent="0.3">
      <c r="A271" s="80" t="str" cm="1">
        <f t="array" ref="A271">IFERROR(INDEX(Schools!$E$2:$E$852,MATCH(0,IF($C$8=Schools!$C$2:$C$852,COUNTIF($A$136:A270,Schools!$E$2:$E$852),""),0)),"")</f>
        <v/>
      </c>
      <c r="B271" s="84" t="str" cm="1">
        <f t="array" ref="B271">IFERROR(INDEX(Schools!$B$2:$B$852,MATCH(1,(Schools!$E$2:$E$852=A271)*(Schools!$C$2:$C$852=$C$8),0)),"")</f>
        <v/>
      </c>
      <c r="C271" s="85"/>
      <c r="D271" s="85"/>
      <c r="E271" s="86"/>
      <c r="F271" s="80" t="str" cm="1">
        <f t="array" ref="F271">IFERROR(INDEX(Schools!$D$2:$D$852,MATCH(1,(Schools!$E$2:$E$852=A271)*(Schools!$C$2:$C$852=$C$8),0)),"")</f>
        <v/>
      </c>
      <c r="G271" s="87" t="s">
        <v>653</v>
      </c>
      <c r="H271" s="36">
        <f t="shared" si="264"/>
        <v>0</v>
      </c>
      <c r="I271" s="36">
        <f t="shared" si="208"/>
        <v>0</v>
      </c>
      <c r="J271" s="36">
        <f t="shared" si="209"/>
        <v>0</v>
      </c>
      <c r="K271" s="36">
        <f t="shared" si="210"/>
        <v>0</v>
      </c>
      <c r="L271" s="36">
        <f t="shared" si="211"/>
        <v>0</v>
      </c>
      <c r="M271" s="36">
        <f t="shared" si="212"/>
        <v>0</v>
      </c>
      <c r="N271" s="36">
        <f t="shared" si="213"/>
        <v>0</v>
      </c>
      <c r="O271" s="36">
        <f t="shared" si="214"/>
        <v>0</v>
      </c>
      <c r="P271" s="36">
        <f t="shared" si="215"/>
        <v>0</v>
      </c>
      <c r="Q271" s="36">
        <f t="shared" si="216"/>
        <v>0</v>
      </c>
      <c r="R271" s="36">
        <f t="shared" si="217"/>
        <v>0</v>
      </c>
      <c r="S271" s="36">
        <f t="shared" si="218"/>
        <v>0</v>
      </c>
      <c r="T271" s="36">
        <f t="shared" si="219"/>
        <v>0</v>
      </c>
      <c r="U271" s="36">
        <f t="shared" si="220"/>
        <v>0</v>
      </c>
      <c r="V271" s="36">
        <f t="shared" si="221"/>
        <v>0</v>
      </c>
      <c r="W271" s="36">
        <f t="shared" si="222"/>
        <v>0</v>
      </c>
      <c r="X271" s="36">
        <f t="shared" si="223"/>
        <v>0</v>
      </c>
      <c r="Y271" s="36">
        <f t="shared" si="224"/>
        <v>0</v>
      </c>
      <c r="Z271" s="36">
        <f t="shared" si="225"/>
        <v>0</v>
      </c>
      <c r="AA271" s="36">
        <f t="shared" si="226"/>
        <v>0</v>
      </c>
      <c r="AB271" s="36">
        <f t="shared" si="227"/>
        <v>0</v>
      </c>
      <c r="AC271" s="36">
        <f t="shared" si="228"/>
        <v>0</v>
      </c>
      <c r="AD271" s="36">
        <f t="shared" si="229"/>
        <v>0</v>
      </c>
      <c r="AE271" s="36">
        <f t="shared" si="230"/>
        <v>0</v>
      </c>
      <c r="AF271" s="36">
        <f t="shared" si="231"/>
        <v>0</v>
      </c>
      <c r="AG271" s="36">
        <f t="shared" si="232"/>
        <v>0</v>
      </c>
      <c r="AH271" s="36">
        <f t="shared" si="233"/>
        <v>0</v>
      </c>
      <c r="AI271" s="36">
        <f t="shared" si="234"/>
        <v>0</v>
      </c>
      <c r="AJ271" s="36">
        <f t="shared" si="235"/>
        <v>0</v>
      </c>
      <c r="AK271" s="36">
        <f t="shared" si="236"/>
        <v>0</v>
      </c>
      <c r="AL271" s="36">
        <f t="shared" si="237"/>
        <v>0</v>
      </c>
      <c r="AM271" s="36">
        <f t="shared" si="238"/>
        <v>0</v>
      </c>
      <c r="AN271" s="36">
        <f t="shared" si="239"/>
        <v>0</v>
      </c>
      <c r="AO271" s="36">
        <f t="shared" si="240"/>
        <v>0</v>
      </c>
      <c r="AP271" s="36">
        <f t="shared" si="241"/>
        <v>0</v>
      </c>
      <c r="AQ271" s="36">
        <f t="shared" si="242"/>
        <v>0</v>
      </c>
      <c r="AR271" s="36">
        <f t="shared" si="243"/>
        <v>0</v>
      </c>
      <c r="AS271" s="36">
        <f t="shared" si="244"/>
        <v>0</v>
      </c>
      <c r="AT271" s="36">
        <f t="shared" si="245"/>
        <v>0</v>
      </c>
      <c r="AU271" s="36">
        <f t="shared" si="246"/>
        <v>0</v>
      </c>
      <c r="AV271" s="36">
        <f t="shared" si="247"/>
        <v>0</v>
      </c>
      <c r="AW271" s="36">
        <f t="shared" si="205"/>
        <v>0</v>
      </c>
      <c r="AX271" s="36">
        <f t="shared" si="248"/>
        <v>0</v>
      </c>
      <c r="AY271" s="36">
        <f t="shared" si="249"/>
        <v>0</v>
      </c>
      <c r="AZ271" s="36">
        <f t="shared" si="250"/>
        <v>0</v>
      </c>
      <c r="BA271" s="36">
        <f t="shared" si="251"/>
        <v>0</v>
      </c>
      <c r="BB271" s="36">
        <f t="shared" si="252"/>
        <v>0</v>
      </c>
      <c r="BC271" s="36">
        <f t="shared" si="253"/>
        <v>0</v>
      </c>
      <c r="BD271" s="36">
        <f t="shared" si="254"/>
        <v>0</v>
      </c>
      <c r="BE271" s="36">
        <f t="shared" si="255"/>
        <v>0</v>
      </c>
      <c r="BF271" s="36">
        <f t="shared" si="256"/>
        <v>0</v>
      </c>
      <c r="BG271" s="36">
        <f t="shared" si="257"/>
        <v>0</v>
      </c>
      <c r="BH271" s="36">
        <f t="shared" si="258"/>
        <v>0</v>
      </c>
      <c r="BI271" s="36">
        <f t="shared" si="259"/>
        <v>0</v>
      </c>
      <c r="BJ271" s="36">
        <f t="shared" si="260"/>
        <v>0</v>
      </c>
      <c r="BK271" s="36">
        <f t="shared" si="206"/>
        <v>0</v>
      </c>
      <c r="BL271" s="36">
        <f t="shared" si="207"/>
        <v>0</v>
      </c>
      <c r="BM271" s="36">
        <f t="shared" si="261"/>
        <v>0</v>
      </c>
      <c r="BN271" s="36">
        <f t="shared" si="262"/>
        <v>0</v>
      </c>
      <c r="BO271" s="36">
        <f t="shared" si="263"/>
        <v>0</v>
      </c>
    </row>
    <row r="272" spans="1:67" ht="18" customHeight="1" x14ac:dyDescent="0.3">
      <c r="A272" s="80" t="str" cm="1">
        <f t="array" ref="A272">IFERROR(INDEX(Schools!$E$2:$E$852,MATCH(0,IF($C$8=Schools!$C$2:$C$852,COUNTIF($A$136:A271,Schools!$E$2:$E$852),""),0)),"")</f>
        <v/>
      </c>
      <c r="B272" s="84" t="str" cm="1">
        <f t="array" ref="B272">IFERROR(INDEX(Schools!$B$2:$B$852,MATCH(1,(Schools!$E$2:$E$852=A272)*(Schools!$C$2:$C$852=$C$8),0)),"")</f>
        <v/>
      </c>
      <c r="C272" s="85"/>
      <c r="D272" s="85"/>
      <c r="E272" s="86"/>
      <c r="F272" s="80" t="str" cm="1">
        <f t="array" ref="F272">IFERROR(INDEX(Schools!$D$2:$D$852,MATCH(1,(Schools!$E$2:$E$852=A272)*(Schools!$C$2:$C$852=$C$8),0)),"")</f>
        <v/>
      </c>
      <c r="G272" s="87" t="s">
        <v>653</v>
      </c>
      <c r="H272" s="36">
        <f t="shared" si="264"/>
        <v>0</v>
      </c>
      <c r="I272" s="36">
        <f t="shared" si="208"/>
        <v>0</v>
      </c>
      <c r="J272" s="36">
        <f t="shared" si="209"/>
        <v>0</v>
      </c>
      <c r="K272" s="36">
        <f t="shared" si="210"/>
        <v>0</v>
      </c>
      <c r="L272" s="36">
        <f t="shared" si="211"/>
        <v>0</v>
      </c>
      <c r="M272" s="36">
        <f t="shared" si="212"/>
        <v>0</v>
      </c>
      <c r="N272" s="36">
        <f t="shared" si="213"/>
        <v>0</v>
      </c>
      <c r="O272" s="36">
        <f t="shared" si="214"/>
        <v>0</v>
      </c>
      <c r="P272" s="36">
        <f t="shared" si="215"/>
        <v>0</v>
      </c>
      <c r="Q272" s="36">
        <f t="shared" si="216"/>
        <v>0</v>
      </c>
      <c r="R272" s="36">
        <f t="shared" si="217"/>
        <v>0</v>
      </c>
      <c r="S272" s="36">
        <f t="shared" si="218"/>
        <v>0</v>
      </c>
      <c r="T272" s="36">
        <f t="shared" si="219"/>
        <v>0</v>
      </c>
      <c r="U272" s="36">
        <f t="shared" si="220"/>
        <v>0</v>
      </c>
      <c r="V272" s="36">
        <f t="shared" si="221"/>
        <v>0</v>
      </c>
      <c r="W272" s="36">
        <f t="shared" si="222"/>
        <v>0</v>
      </c>
      <c r="X272" s="36">
        <f t="shared" si="223"/>
        <v>0</v>
      </c>
      <c r="Y272" s="36">
        <f t="shared" si="224"/>
        <v>0</v>
      </c>
      <c r="Z272" s="36">
        <f t="shared" si="225"/>
        <v>0</v>
      </c>
      <c r="AA272" s="36">
        <f t="shared" si="226"/>
        <v>0</v>
      </c>
      <c r="AB272" s="36">
        <f t="shared" si="227"/>
        <v>0</v>
      </c>
      <c r="AC272" s="36">
        <f t="shared" si="228"/>
        <v>0</v>
      </c>
      <c r="AD272" s="36">
        <f t="shared" si="229"/>
        <v>0</v>
      </c>
      <c r="AE272" s="36">
        <f t="shared" si="230"/>
        <v>0</v>
      </c>
      <c r="AF272" s="36">
        <f t="shared" si="231"/>
        <v>0</v>
      </c>
      <c r="AG272" s="36">
        <f t="shared" si="232"/>
        <v>0</v>
      </c>
      <c r="AH272" s="36">
        <f t="shared" si="233"/>
        <v>0</v>
      </c>
      <c r="AI272" s="36">
        <f t="shared" si="234"/>
        <v>0</v>
      </c>
      <c r="AJ272" s="36">
        <f t="shared" si="235"/>
        <v>0</v>
      </c>
      <c r="AK272" s="36">
        <f t="shared" si="236"/>
        <v>0</v>
      </c>
      <c r="AL272" s="36">
        <f t="shared" si="237"/>
        <v>0</v>
      </c>
      <c r="AM272" s="36">
        <f t="shared" si="238"/>
        <v>0</v>
      </c>
      <c r="AN272" s="36">
        <f t="shared" si="239"/>
        <v>0</v>
      </c>
      <c r="AO272" s="36">
        <f t="shared" si="240"/>
        <v>0</v>
      </c>
      <c r="AP272" s="36">
        <f t="shared" si="241"/>
        <v>0</v>
      </c>
      <c r="AQ272" s="36">
        <f t="shared" si="242"/>
        <v>0</v>
      </c>
      <c r="AR272" s="36">
        <f t="shared" si="243"/>
        <v>0</v>
      </c>
      <c r="AS272" s="36">
        <f t="shared" si="244"/>
        <v>0</v>
      </c>
      <c r="AT272" s="36">
        <f t="shared" si="245"/>
        <v>0</v>
      </c>
      <c r="AU272" s="36">
        <f t="shared" si="246"/>
        <v>0</v>
      </c>
      <c r="AV272" s="36">
        <f t="shared" si="247"/>
        <v>0</v>
      </c>
      <c r="AW272" s="36">
        <f t="shared" si="205"/>
        <v>0</v>
      </c>
      <c r="AX272" s="36">
        <f t="shared" si="248"/>
        <v>0</v>
      </c>
      <c r="AY272" s="36">
        <f t="shared" si="249"/>
        <v>0</v>
      </c>
      <c r="AZ272" s="36">
        <f t="shared" si="250"/>
        <v>0</v>
      </c>
      <c r="BA272" s="36">
        <f t="shared" si="251"/>
        <v>0</v>
      </c>
      <c r="BB272" s="36">
        <f t="shared" si="252"/>
        <v>0</v>
      </c>
      <c r="BC272" s="36">
        <f t="shared" si="253"/>
        <v>0</v>
      </c>
      <c r="BD272" s="36">
        <f t="shared" si="254"/>
        <v>0</v>
      </c>
      <c r="BE272" s="36">
        <f t="shared" si="255"/>
        <v>0</v>
      </c>
      <c r="BF272" s="36">
        <f t="shared" si="256"/>
        <v>0</v>
      </c>
      <c r="BG272" s="36">
        <f t="shared" si="257"/>
        <v>0</v>
      </c>
      <c r="BH272" s="36">
        <f t="shared" si="258"/>
        <v>0</v>
      </c>
      <c r="BI272" s="36">
        <f t="shared" si="259"/>
        <v>0</v>
      </c>
      <c r="BJ272" s="36">
        <f t="shared" si="260"/>
        <v>0</v>
      </c>
      <c r="BK272" s="36">
        <f t="shared" si="206"/>
        <v>0</v>
      </c>
      <c r="BL272" s="36">
        <f t="shared" si="207"/>
        <v>0</v>
      </c>
      <c r="BM272" s="36">
        <f t="shared" si="261"/>
        <v>0</v>
      </c>
      <c r="BN272" s="36">
        <f t="shared" si="262"/>
        <v>0</v>
      </c>
      <c r="BO272" s="36">
        <f t="shared" si="263"/>
        <v>0</v>
      </c>
    </row>
    <row r="273" spans="1:67" ht="18" customHeight="1" x14ac:dyDescent="0.3">
      <c r="A273" s="80" t="str" cm="1">
        <f t="array" ref="A273">IFERROR(INDEX(Schools!$E$2:$E$852,MATCH(0,IF($C$8=Schools!$C$2:$C$852,COUNTIF($A$136:A272,Schools!$E$2:$E$852),""),0)),"")</f>
        <v/>
      </c>
      <c r="B273" s="84" t="str" cm="1">
        <f t="array" ref="B273">IFERROR(INDEX(Schools!$B$2:$B$852,MATCH(1,(Schools!$E$2:$E$852=A273)*(Schools!$C$2:$C$852=$C$8),0)),"")</f>
        <v/>
      </c>
      <c r="C273" s="85"/>
      <c r="D273" s="85"/>
      <c r="E273" s="86"/>
      <c r="F273" s="80" t="str" cm="1">
        <f t="array" ref="F273">IFERROR(INDEX(Schools!$D$2:$D$852,MATCH(1,(Schools!$E$2:$E$852=A273)*(Schools!$C$2:$C$852=$C$8),0)),"")</f>
        <v/>
      </c>
      <c r="G273" s="87" t="s">
        <v>653</v>
      </c>
      <c r="H273" s="36">
        <f t="shared" si="264"/>
        <v>0</v>
      </c>
      <c r="I273" s="36">
        <f t="shared" si="208"/>
        <v>0</v>
      </c>
      <c r="J273" s="36">
        <f t="shared" si="209"/>
        <v>0</v>
      </c>
      <c r="K273" s="36">
        <f t="shared" si="210"/>
        <v>0</v>
      </c>
      <c r="L273" s="36">
        <f t="shared" si="211"/>
        <v>0</v>
      </c>
      <c r="M273" s="36">
        <f t="shared" si="212"/>
        <v>0</v>
      </c>
      <c r="N273" s="36">
        <f t="shared" si="213"/>
        <v>0</v>
      </c>
      <c r="O273" s="36">
        <f t="shared" si="214"/>
        <v>0</v>
      </c>
      <c r="P273" s="36">
        <f t="shared" si="215"/>
        <v>0</v>
      </c>
      <c r="Q273" s="36">
        <f t="shared" si="216"/>
        <v>0</v>
      </c>
      <c r="R273" s="36">
        <f t="shared" si="217"/>
        <v>0</v>
      </c>
      <c r="S273" s="36">
        <f t="shared" si="218"/>
        <v>0</v>
      </c>
      <c r="T273" s="36">
        <f t="shared" si="219"/>
        <v>0</v>
      </c>
      <c r="U273" s="36">
        <f t="shared" si="220"/>
        <v>0</v>
      </c>
      <c r="V273" s="36">
        <f t="shared" si="221"/>
        <v>0</v>
      </c>
      <c r="W273" s="36">
        <f t="shared" si="222"/>
        <v>0</v>
      </c>
      <c r="X273" s="36">
        <f t="shared" si="223"/>
        <v>0</v>
      </c>
      <c r="Y273" s="36">
        <f t="shared" si="224"/>
        <v>0</v>
      </c>
      <c r="Z273" s="36">
        <f t="shared" si="225"/>
        <v>0</v>
      </c>
      <c r="AA273" s="36">
        <f t="shared" si="226"/>
        <v>0</v>
      </c>
      <c r="AB273" s="36">
        <f t="shared" si="227"/>
        <v>0</v>
      </c>
      <c r="AC273" s="36">
        <f t="shared" si="228"/>
        <v>0</v>
      </c>
      <c r="AD273" s="36">
        <f t="shared" si="229"/>
        <v>0</v>
      </c>
      <c r="AE273" s="36">
        <f t="shared" si="230"/>
        <v>0</v>
      </c>
      <c r="AF273" s="36">
        <f t="shared" si="231"/>
        <v>0</v>
      </c>
      <c r="AG273" s="36">
        <f t="shared" si="232"/>
        <v>0</v>
      </c>
      <c r="AH273" s="36">
        <f t="shared" si="233"/>
        <v>0</v>
      </c>
      <c r="AI273" s="36">
        <f t="shared" si="234"/>
        <v>0</v>
      </c>
      <c r="AJ273" s="36">
        <f t="shared" si="235"/>
        <v>0</v>
      </c>
      <c r="AK273" s="36">
        <f t="shared" si="236"/>
        <v>0</v>
      </c>
      <c r="AL273" s="36">
        <f t="shared" si="237"/>
        <v>0</v>
      </c>
      <c r="AM273" s="36">
        <f t="shared" si="238"/>
        <v>0</v>
      </c>
      <c r="AN273" s="36">
        <f t="shared" si="239"/>
        <v>0</v>
      </c>
      <c r="AO273" s="36">
        <f t="shared" si="240"/>
        <v>0</v>
      </c>
      <c r="AP273" s="36">
        <f t="shared" si="241"/>
        <v>0</v>
      </c>
      <c r="AQ273" s="36">
        <f t="shared" si="242"/>
        <v>0</v>
      </c>
      <c r="AR273" s="36">
        <f t="shared" si="243"/>
        <v>0</v>
      </c>
      <c r="AS273" s="36">
        <f t="shared" si="244"/>
        <v>0</v>
      </c>
      <c r="AT273" s="36">
        <f t="shared" si="245"/>
        <v>0</v>
      </c>
      <c r="AU273" s="36">
        <f t="shared" si="246"/>
        <v>0</v>
      </c>
      <c r="AV273" s="36">
        <f t="shared" si="247"/>
        <v>0</v>
      </c>
      <c r="AW273" s="36">
        <f t="shared" si="205"/>
        <v>0</v>
      </c>
      <c r="AX273" s="36">
        <f t="shared" si="248"/>
        <v>0</v>
      </c>
      <c r="AY273" s="36">
        <f t="shared" si="249"/>
        <v>0</v>
      </c>
      <c r="AZ273" s="36">
        <f t="shared" si="250"/>
        <v>0</v>
      </c>
      <c r="BA273" s="36">
        <f t="shared" si="251"/>
        <v>0</v>
      </c>
      <c r="BB273" s="36">
        <f t="shared" si="252"/>
        <v>0</v>
      </c>
      <c r="BC273" s="36">
        <f t="shared" si="253"/>
        <v>0</v>
      </c>
      <c r="BD273" s="36">
        <f t="shared" si="254"/>
        <v>0</v>
      </c>
      <c r="BE273" s="36">
        <f t="shared" si="255"/>
        <v>0</v>
      </c>
      <c r="BF273" s="36">
        <f t="shared" si="256"/>
        <v>0</v>
      </c>
      <c r="BG273" s="36">
        <f t="shared" si="257"/>
        <v>0</v>
      </c>
      <c r="BH273" s="36">
        <f t="shared" si="258"/>
        <v>0</v>
      </c>
      <c r="BI273" s="36">
        <f t="shared" si="259"/>
        <v>0</v>
      </c>
      <c r="BJ273" s="36">
        <f t="shared" si="260"/>
        <v>0</v>
      </c>
      <c r="BK273" s="36">
        <f t="shared" si="206"/>
        <v>0</v>
      </c>
      <c r="BL273" s="36">
        <f t="shared" si="207"/>
        <v>0</v>
      </c>
      <c r="BM273" s="36">
        <f t="shared" si="261"/>
        <v>0</v>
      </c>
      <c r="BN273" s="36">
        <f t="shared" si="262"/>
        <v>0</v>
      </c>
      <c r="BO273" s="36">
        <f t="shared" si="263"/>
        <v>0</v>
      </c>
    </row>
    <row r="274" spans="1:67" ht="18" customHeight="1" x14ac:dyDescent="0.3">
      <c r="A274" s="80" t="str" cm="1">
        <f t="array" ref="A274">IFERROR(INDEX(Schools!$E$2:$E$852,MATCH(0,IF($C$8=Schools!$C$2:$C$852,COUNTIF($A$136:A273,Schools!$E$2:$E$852),""),0)),"")</f>
        <v/>
      </c>
      <c r="B274" s="84" t="str" cm="1">
        <f t="array" ref="B274">IFERROR(INDEX(Schools!$B$2:$B$852,MATCH(1,(Schools!$E$2:$E$852=A274)*(Schools!$C$2:$C$852=$C$8),0)),"")</f>
        <v/>
      </c>
      <c r="C274" s="85"/>
      <c r="D274" s="85"/>
      <c r="E274" s="86"/>
      <c r="F274" s="80" t="str" cm="1">
        <f t="array" ref="F274">IFERROR(INDEX(Schools!$D$2:$D$852,MATCH(1,(Schools!$E$2:$E$852=A274)*(Schools!$C$2:$C$852=$C$8),0)),"")</f>
        <v/>
      </c>
      <c r="G274" s="87" t="s">
        <v>653</v>
      </c>
      <c r="H274" s="36">
        <f t="shared" si="264"/>
        <v>0</v>
      </c>
      <c r="I274" s="36">
        <f t="shared" si="208"/>
        <v>0</v>
      </c>
      <c r="J274" s="36">
        <f t="shared" si="209"/>
        <v>0</v>
      </c>
      <c r="K274" s="36">
        <f t="shared" si="210"/>
        <v>0</v>
      </c>
      <c r="L274" s="36">
        <f t="shared" si="211"/>
        <v>0</v>
      </c>
      <c r="M274" s="36">
        <f t="shared" si="212"/>
        <v>0</v>
      </c>
      <c r="N274" s="36">
        <f t="shared" si="213"/>
        <v>0</v>
      </c>
      <c r="O274" s="36">
        <f t="shared" si="214"/>
        <v>0</v>
      </c>
      <c r="P274" s="36">
        <f t="shared" si="215"/>
        <v>0</v>
      </c>
      <c r="Q274" s="36">
        <f t="shared" si="216"/>
        <v>0</v>
      </c>
      <c r="R274" s="36">
        <f t="shared" si="217"/>
        <v>0</v>
      </c>
      <c r="S274" s="36">
        <f t="shared" si="218"/>
        <v>0</v>
      </c>
      <c r="T274" s="36">
        <f t="shared" si="219"/>
        <v>0</v>
      </c>
      <c r="U274" s="36">
        <f t="shared" si="220"/>
        <v>0</v>
      </c>
      <c r="V274" s="36">
        <f t="shared" si="221"/>
        <v>0</v>
      </c>
      <c r="W274" s="36">
        <f t="shared" si="222"/>
        <v>0</v>
      </c>
      <c r="X274" s="36">
        <f t="shared" si="223"/>
        <v>0</v>
      </c>
      <c r="Y274" s="36">
        <f t="shared" si="224"/>
        <v>0</v>
      </c>
      <c r="Z274" s="36">
        <f t="shared" si="225"/>
        <v>0</v>
      </c>
      <c r="AA274" s="36">
        <f t="shared" si="226"/>
        <v>0</v>
      </c>
      <c r="AB274" s="36">
        <f t="shared" si="227"/>
        <v>0</v>
      </c>
      <c r="AC274" s="36">
        <f t="shared" si="228"/>
        <v>0</v>
      </c>
      <c r="AD274" s="36">
        <f t="shared" si="229"/>
        <v>0</v>
      </c>
      <c r="AE274" s="36">
        <f t="shared" si="230"/>
        <v>0</v>
      </c>
      <c r="AF274" s="36">
        <f t="shared" si="231"/>
        <v>0</v>
      </c>
      <c r="AG274" s="36">
        <f t="shared" si="232"/>
        <v>0</v>
      </c>
      <c r="AH274" s="36">
        <f t="shared" si="233"/>
        <v>0</v>
      </c>
      <c r="AI274" s="36">
        <f t="shared" si="234"/>
        <v>0</v>
      </c>
      <c r="AJ274" s="36">
        <f t="shared" si="235"/>
        <v>0</v>
      </c>
      <c r="AK274" s="36">
        <f t="shared" si="236"/>
        <v>0</v>
      </c>
      <c r="AL274" s="36">
        <f t="shared" si="237"/>
        <v>0</v>
      </c>
      <c r="AM274" s="36">
        <f t="shared" si="238"/>
        <v>0</v>
      </c>
      <c r="AN274" s="36">
        <f t="shared" si="239"/>
        <v>0</v>
      </c>
      <c r="AO274" s="36">
        <f t="shared" si="240"/>
        <v>0</v>
      </c>
      <c r="AP274" s="36">
        <f t="shared" si="241"/>
        <v>0</v>
      </c>
      <c r="AQ274" s="36">
        <f t="shared" si="242"/>
        <v>0</v>
      </c>
      <c r="AR274" s="36">
        <f t="shared" si="243"/>
        <v>0</v>
      </c>
      <c r="AS274" s="36">
        <f t="shared" si="244"/>
        <v>0</v>
      </c>
      <c r="AT274" s="36">
        <f t="shared" si="245"/>
        <v>0</v>
      </c>
      <c r="AU274" s="36">
        <f t="shared" si="246"/>
        <v>0</v>
      </c>
      <c r="AV274" s="36">
        <f t="shared" si="247"/>
        <v>0</v>
      </c>
      <c r="AW274" s="36">
        <f t="shared" si="205"/>
        <v>0</v>
      </c>
      <c r="AX274" s="36">
        <f t="shared" si="248"/>
        <v>0</v>
      </c>
      <c r="AY274" s="36">
        <f t="shared" si="249"/>
        <v>0</v>
      </c>
      <c r="AZ274" s="36">
        <f t="shared" si="250"/>
        <v>0</v>
      </c>
      <c r="BA274" s="36">
        <f t="shared" si="251"/>
        <v>0</v>
      </c>
      <c r="BB274" s="36">
        <f t="shared" si="252"/>
        <v>0</v>
      </c>
      <c r="BC274" s="36">
        <f t="shared" si="253"/>
        <v>0</v>
      </c>
      <c r="BD274" s="36">
        <f t="shared" si="254"/>
        <v>0</v>
      </c>
      <c r="BE274" s="36">
        <f t="shared" si="255"/>
        <v>0</v>
      </c>
      <c r="BF274" s="36">
        <f t="shared" si="256"/>
        <v>0</v>
      </c>
      <c r="BG274" s="36">
        <f t="shared" si="257"/>
        <v>0</v>
      </c>
      <c r="BH274" s="36">
        <f t="shared" si="258"/>
        <v>0</v>
      </c>
      <c r="BI274" s="36">
        <f t="shared" si="259"/>
        <v>0</v>
      </c>
      <c r="BJ274" s="36">
        <f t="shared" si="260"/>
        <v>0</v>
      </c>
      <c r="BK274" s="36">
        <f t="shared" si="206"/>
        <v>0</v>
      </c>
      <c r="BL274" s="36">
        <f t="shared" si="207"/>
        <v>0</v>
      </c>
      <c r="BM274" s="36">
        <f t="shared" si="261"/>
        <v>0</v>
      </c>
      <c r="BN274" s="36">
        <f t="shared" si="262"/>
        <v>0</v>
      </c>
      <c r="BO274" s="36">
        <f t="shared" si="263"/>
        <v>0</v>
      </c>
    </row>
    <row r="275" spans="1:67" ht="18" customHeight="1" x14ac:dyDescent="0.3">
      <c r="A275" s="80" t="str" cm="1">
        <f t="array" ref="A275">IFERROR(INDEX(Schools!$E$2:$E$852,MATCH(0,IF($C$8=Schools!$C$2:$C$852,COUNTIF($A$136:A274,Schools!$E$2:$E$852),""),0)),"")</f>
        <v/>
      </c>
      <c r="B275" s="84" t="str" cm="1">
        <f t="array" ref="B275">IFERROR(INDEX(Schools!$B$2:$B$852,MATCH(1,(Schools!$E$2:$E$852=A275)*(Schools!$C$2:$C$852=$C$8),0)),"")</f>
        <v/>
      </c>
      <c r="C275" s="85"/>
      <c r="D275" s="85"/>
      <c r="E275" s="86"/>
      <c r="F275" s="80" t="str" cm="1">
        <f t="array" ref="F275">IFERROR(INDEX(Schools!$D$2:$D$852,MATCH(1,(Schools!$E$2:$E$852=A275)*(Schools!$C$2:$C$852=$C$8),0)),"")</f>
        <v/>
      </c>
      <c r="G275" s="87" t="s">
        <v>653</v>
      </c>
      <c r="H275" s="36">
        <f t="shared" si="264"/>
        <v>0</v>
      </c>
      <c r="I275" s="36">
        <f t="shared" si="208"/>
        <v>0</v>
      </c>
      <c r="J275" s="36">
        <f t="shared" si="209"/>
        <v>0</v>
      </c>
      <c r="K275" s="36">
        <f t="shared" si="210"/>
        <v>0</v>
      </c>
      <c r="L275" s="36">
        <f t="shared" si="211"/>
        <v>0</v>
      </c>
      <c r="M275" s="36">
        <f t="shared" si="212"/>
        <v>0</v>
      </c>
      <c r="N275" s="36">
        <f t="shared" si="213"/>
        <v>0</v>
      </c>
      <c r="O275" s="36">
        <f t="shared" si="214"/>
        <v>0</v>
      </c>
      <c r="P275" s="36">
        <f t="shared" si="215"/>
        <v>0</v>
      </c>
      <c r="Q275" s="36">
        <f t="shared" si="216"/>
        <v>0</v>
      </c>
      <c r="R275" s="36">
        <f t="shared" si="217"/>
        <v>0</v>
      </c>
      <c r="S275" s="36">
        <f t="shared" si="218"/>
        <v>0</v>
      </c>
      <c r="T275" s="36">
        <f t="shared" si="219"/>
        <v>0</v>
      </c>
      <c r="U275" s="36">
        <f t="shared" si="220"/>
        <v>0</v>
      </c>
      <c r="V275" s="36">
        <f t="shared" si="221"/>
        <v>0</v>
      </c>
      <c r="W275" s="36">
        <f t="shared" si="222"/>
        <v>0</v>
      </c>
      <c r="X275" s="36">
        <f t="shared" si="223"/>
        <v>0</v>
      </c>
      <c r="Y275" s="36">
        <f t="shared" si="224"/>
        <v>0</v>
      </c>
      <c r="Z275" s="36">
        <f t="shared" si="225"/>
        <v>0</v>
      </c>
      <c r="AA275" s="36">
        <f t="shared" si="226"/>
        <v>0</v>
      </c>
      <c r="AB275" s="36">
        <f t="shared" si="227"/>
        <v>0</v>
      </c>
      <c r="AC275" s="36">
        <f t="shared" si="228"/>
        <v>0</v>
      </c>
      <c r="AD275" s="36">
        <f t="shared" si="229"/>
        <v>0</v>
      </c>
      <c r="AE275" s="36">
        <f t="shared" si="230"/>
        <v>0</v>
      </c>
      <c r="AF275" s="36">
        <f t="shared" si="231"/>
        <v>0</v>
      </c>
      <c r="AG275" s="36">
        <f t="shared" si="232"/>
        <v>0</v>
      </c>
      <c r="AH275" s="36">
        <f t="shared" si="233"/>
        <v>0</v>
      </c>
      <c r="AI275" s="36">
        <f t="shared" si="234"/>
        <v>0</v>
      </c>
      <c r="AJ275" s="36">
        <f t="shared" si="235"/>
        <v>0</v>
      </c>
      <c r="AK275" s="36">
        <f t="shared" si="236"/>
        <v>0</v>
      </c>
      <c r="AL275" s="36">
        <f t="shared" si="237"/>
        <v>0</v>
      </c>
      <c r="AM275" s="36">
        <f t="shared" si="238"/>
        <v>0</v>
      </c>
      <c r="AN275" s="36">
        <f t="shared" si="239"/>
        <v>0</v>
      </c>
      <c r="AO275" s="36">
        <f t="shared" si="240"/>
        <v>0</v>
      </c>
      <c r="AP275" s="36">
        <f t="shared" si="241"/>
        <v>0</v>
      </c>
      <c r="AQ275" s="36">
        <f t="shared" si="242"/>
        <v>0</v>
      </c>
      <c r="AR275" s="36">
        <f t="shared" si="243"/>
        <v>0</v>
      </c>
      <c r="AS275" s="36">
        <f t="shared" si="244"/>
        <v>0</v>
      </c>
      <c r="AT275" s="36">
        <f t="shared" si="245"/>
        <v>0</v>
      </c>
      <c r="AU275" s="36">
        <f t="shared" si="246"/>
        <v>0</v>
      </c>
      <c r="AV275" s="36">
        <f t="shared" si="247"/>
        <v>0</v>
      </c>
      <c r="AW275" s="36">
        <f t="shared" si="205"/>
        <v>0</v>
      </c>
      <c r="AX275" s="36">
        <f t="shared" si="248"/>
        <v>0</v>
      </c>
      <c r="AY275" s="36">
        <f t="shared" si="249"/>
        <v>0</v>
      </c>
      <c r="AZ275" s="36">
        <f t="shared" si="250"/>
        <v>0</v>
      </c>
      <c r="BA275" s="36">
        <f t="shared" si="251"/>
        <v>0</v>
      </c>
      <c r="BB275" s="36">
        <f t="shared" si="252"/>
        <v>0</v>
      </c>
      <c r="BC275" s="36">
        <f t="shared" si="253"/>
        <v>0</v>
      </c>
      <c r="BD275" s="36">
        <f t="shared" si="254"/>
        <v>0</v>
      </c>
      <c r="BE275" s="36">
        <f t="shared" si="255"/>
        <v>0</v>
      </c>
      <c r="BF275" s="36">
        <f t="shared" si="256"/>
        <v>0</v>
      </c>
      <c r="BG275" s="36">
        <f t="shared" si="257"/>
        <v>0</v>
      </c>
      <c r="BH275" s="36">
        <f t="shared" si="258"/>
        <v>0</v>
      </c>
      <c r="BI275" s="36">
        <f t="shared" si="259"/>
        <v>0</v>
      </c>
      <c r="BJ275" s="36">
        <f t="shared" si="260"/>
        <v>0</v>
      </c>
      <c r="BK275" s="36">
        <f t="shared" si="206"/>
        <v>0</v>
      </c>
      <c r="BL275" s="36">
        <f t="shared" si="207"/>
        <v>0</v>
      </c>
      <c r="BM275" s="36">
        <f t="shared" si="261"/>
        <v>0</v>
      </c>
      <c r="BN275" s="36">
        <f t="shared" si="262"/>
        <v>0</v>
      </c>
      <c r="BO275" s="36">
        <f t="shared" si="263"/>
        <v>0</v>
      </c>
    </row>
    <row r="276" spans="1:67" ht="18" customHeight="1" x14ac:dyDescent="0.3">
      <c r="A276" s="80" t="str" cm="1">
        <f t="array" ref="A276">IFERROR(INDEX(Schools!$E$2:$E$852,MATCH(0,IF($C$8=Schools!$C$2:$C$852,COUNTIF($A$136:A275,Schools!$E$2:$E$852),""),0)),"")</f>
        <v/>
      </c>
      <c r="B276" s="84" t="str" cm="1">
        <f t="array" ref="B276">IFERROR(INDEX(Schools!$B$2:$B$852,MATCH(1,(Schools!$E$2:$E$852=A276)*(Schools!$C$2:$C$852=$C$8),0)),"")</f>
        <v/>
      </c>
      <c r="C276" s="85"/>
      <c r="D276" s="85"/>
      <c r="E276" s="86"/>
      <c r="F276" s="80" t="str" cm="1">
        <f t="array" ref="F276">IFERROR(INDEX(Schools!$D$2:$D$852,MATCH(1,(Schools!$E$2:$E$852=A276)*(Schools!$C$2:$C$852=$C$8),0)),"")</f>
        <v/>
      </c>
      <c r="G276" s="87" t="s">
        <v>653</v>
      </c>
      <c r="H276" s="36">
        <f t="shared" si="264"/>
        <v>0</v>
      </c>
      <c r="I276" s="36">
        <f t="shared" si="208"/>
        <v>0</v>
      </c>
      <c r="J276" s="36">
        <f t="shared" si="209"/>
        <v>0</v>
      </c>
      <c r="K276" s="36">
        <f t="shared" si="210"/>
        <v>0</v>
      </c>
      <c r="L276" s="36">
        <f t="shared" si="211"/>
        <v>0</v>
      </c>
      <c r="M276" s="36">
        <f t="shared" si="212"/>
        <v>0</v>
      </c>
      <c r="N276" s="36">
        <f t="shared" si="213"/>
        <v>0</v>
      </c>
      <c r="O276" s="36">
        <f t="shared" si="214"/>
        <v>0</v>
      </c>
      <c r="P276" s="36">
        <f t="shared" si="215"/>
        <v>0</v>
      </c>
      <c r="Q276" s="36">
        <f t="shared" si="216"/>
        <v>0</v>
      </c>
      <c r="R276" s="36">
        <f t="shared" si="217"/>
        <v>0</v>
      </c>
      <c r="S276" s="36">
        <f t="shared" si="218"/>
        <v>0</v>
      </c>
      <c r="T276" s="36">
        <f t="shared" si="219"/>
        <v>0</v>
      </c>
      <c r="U276" s="36">
        <f t="shared" si="220"/>
        <v>0</v>
      </c>
      <c r="V276" s="36">
        <f t="shared" si="221"/>
        <v>0</v>
      </c>
      <c r="W276" s="36">
        <f t="shared" si="222"/>
        <v>0</v>
      </c>
      <c r="X276" s="36">
        <f t="shared" si="223"/>
        <v>0</v>
      </c>
      <c r="Y276" s="36">
        <f t="shared" si="224"/>
        <v>0</v>
      </c>
      <c r="Z276" s="36">
        <f t="shared" si="225"/>
        <v>0</v>
      </c>
      <c r="AA276" s="36">
        <f t="shared" si="226"/>
        <v>0</v>
      </c>
      <c r="AB276" s="36">
        <f t="shared" si="227"/>
        <v>0</v>
      </c>
      <c r="AC276" s="36">
        <f t="shared" si="228"/>
        <v>0</v>
      </c>
      <c r="AD276" s="36">
        <f t="shared" si="229"/>
        <v>0</v>
      </c>
      <c r="AE276" s="36">
        <f t="shared" si="230"/>
        <v>0</v>
      </c>
      <c r="AF276" s="36">
        <f t="shared" si="231"/>
        <v>0</v>
      </c>
      <c r="AG276" s="36">
        <f t="shared" si="232"/>
        <v>0</v>
      </c>
      <c r="AH276" s="36">
        <f t="shared" si="233"/>
        <v>0</v>
      </c>
      <c r="AI276" s="36">
        <f t="shared" si="234"/>
        <v>0</v>
      </c>
      <c r="AJ276" s="36">
        <f t="shared" si="235"/>
        <v>0</v>
      </c>
      <c r="AK276" s="36">
        <f t="shared" si="236"/>
        <v>0</v>
      </c>
      <c r="AL276" s="36">
        <f t="shared" si="237"/>
        <v>0</v>
      </c>
      <c r="AM276" s="36">
        <f t="shared" si="238"/>
        <v>0</v>
      </c>
      <c r="AN276" s="36">
        <f t="shared" si="239"/>
        <v>0</v>
      </c>
      <c r="AO276" s="36">
        <f t="shared" si="240"/>
        <v>0</v>
      </c>
      <c r="AP276" s="36">
        <f t="shared" si="241"/>
        <v>0</v>
      </c>
      <c r="AQ276" s="36">
        <f t="shared" si="242"/>
        <v>0</v>
      </c>
      <c r="AR276" s="36">
        <f t="shared" si="243"/>
        <v>0</v>
      </c>
      <c r="AS276" s="36">
        <f t="shared" si="244"/>
        <v>0</v>
      </c>
      <c r="AT276" s="36">
        <f t="shared" si="245"/>
        <v>0</v>
      </c>
      <c r="AU276" s="36">
        <f t="shared" si="246"/>
        <v>0</v>
      </c>
      <c r="AV276" s="36">
        <f t="shared" si="247"/>
        <v>0</v>
      </c>
      <c r="AW276" s="36">
        <f t="shared" si="205"/>
        <v>0</v>
      </c>
      <c r="AX276" s="36">
        <f t="shared" si="248"/>
        <v>0</v>
      </c>
      <c r="AY276" s="36">
        <f t="shared" si="249"/>
        <v>0</v>
      </c>
      <c r="AZ276" s="36">
        <f t="shared" si="250"/>
        <v>0</v>
      </c>
      <c r="BA276" s="36">
        <f t="shared" si="251"/>
        <v>0</v>
      </c>
      <c r="BB276" s="36">
        <f t="shared" si="252"/>
        <v>0</v>
      </c>
      <c r="BC276" s="36">
        <f t="shared" si="253"/>
        <v>0</v>
      </c>
      <c r="BD276" s="36">
        <f t="shared" si="254"/>
        <v>0</v>
      </c>
      <c r="BE276" s="36">
        <f t="shared" si="255"/>
        <v>0</v>
      </c>
      <c r="BF276" s="36">
        <f t="shared" si="256"/>
        <v>0</v>
      </c>
      <c r="BG276" s="36">
        <f t="shared" si="257"/>
        <v>0</v>
      </c>
      <c r="BH276" s="36">
        <f t="shared" si="258"/>
        <v>0</v>
      </c>
      <c r="BI276" s="36">
        <f t="shared" si="259"/>
        <v>0</v>
      </c>
      <c r="BJ276" s="36">
        <f t="shared" si="260"/>
        <v>0</v>
      </c>
      <c r="BK276" s="36">
        <f t="shared" si="206"/>
        <v>0</v>
      </c>
      <c r="BL276" s="36">
        <f t="shared" si="207"/>
        <v>0</v>
      </c>
      <c r="BM276" s="36">
        <f t="shared" si="261"/>
        <v>0</v>
      </c>
      <c r="BN276" s="36">
        <f t="shared" si="262"/>
        <v>0</v>
      </c>
      <c r="BO276" s="36">
        <f t="shared" si="263"/>
        <v>0</v>
      </c>
    </row>
    <row r="277" spans="1:67" ht="18" customHeight="1" x14ac:dyDescent="0.3">
      <c r="A277" s="80" t="str" cm="1">
        <f t="array" ref="A277">IFERROR(INDEX(Schools!$E$2:$E$852,MATCH(0,IF($C$8=Schools!$C$2:$C$852,COUNTIF($A$136:A276,Schools!$E$2:$E$852),""),0)),"")</f>
        <v/>
      </c>
      <c r="B277" s="84" t="str" cm="1">
        <f t="array" ref="B277">IFERROR(INDEX(Schools!$B$2:$B$852,MATCH(1,(Schools!$E$2:$E$852=A277)*(Schools!$C$2:$C$852=$C$8),0)),"")</f>
        <v/>
      </c>
      <c r="C277" s="85"/>
      <c r="D277" s="85"/>
      <c r="E277" s="86"/>
      <c r="F277" s="80" t="str" cm="1">
        <f t="array" ref="F277">IFERROR(INDEX(Schools!$D$2:$D$852,MATCH(1,(Schools!$E$2:$E$852=A277)*(Schools!$C$2:$C$852=$C$8),0)),"")</f>
        <v/>
      </c>
      <c r="G277" s="87" t="s">
        <v>653</v>
      </c>
      <c r="H277" s="36">
        <f t="shared" si="264"/>
        <v>0</v>
      </c>
      <c r="I277" s="36">
        <f t="shared" si="208"/>
        <v>0</v>
      </c>
      <c r="J277" s="36">
        <f t="shared" si="209"/>
        <v>0</v>
      </c>
      <c r="K277" s="36">
        <f t="shared" si="210"/>
        <v>0</v>
      </c>
      <c r="L277" s="36">
        <f t="shared" si="211"/>
        <v>0</v>
      </c>
      <c r="M277" s="36">
        <f t="shared" si="212"/>
        <v>0</v>
      </c>
      <c r="N277" s="36">
        <f t="shared" si="213"/>
        <v>0</v>
      </c>
      <c r="O277" s="36">
        <f t="shared" si="214"/>
        <v>0</v>
      </c>
      <c r="P277" s="36">
        <f t="shared" si="215"/>
        <v>0</v>
      </c>
      <c r="Q277" s="36">
        <f t="shared" si="216"/>
        <v>0</v>
      </c>
      <c r="R277" s="36">
        <f t="shared" si="217"/>
        <v>0</v>
      </c>
      <c r="S277" s="36">
        <f t="shared" si="218"/>
        <v>0</v>
      </c>
      <c r="T277" s="36">
        <f t="shared" si="219"/>
        <v>0</v>
      </c>
      <c r="U277" s="36">
        <f t="shared" si="220"/>
        <v>0</v>
      </c>
      <c r="V277" s="36">
        <f t="shared" si="221"/>
        <v>0</v>
      </c>
      <c r="W277" s="36">
        <f t="shared" si="222"/>
        <v>0</v>
      </c>
      <c r="X277" s="36">
        <f t="shared" si="223"/>
        <v>0</v>
      </c>
      <c r="Y277" s="36">
        <f t="shared" si="224"/>
        <v>0</v>
      </c>
      <c r="Z277" s="36">
        <f t="shared" si="225"/>
        <v>0</v>
      </c>
      <c r="AA277" s="36">
        <f t="shared" si="226"/>
        <v>0</v>
      </c>
      <c r="AB277" s="36">
        <f t="shared" si="227"/>
        <v>0</v>
      </c>
      <c r="AC277" s="36">
        <f t="shared" si="228"/>
        <v>0</v>
      </c>
      <c r="AD277" s="36">
        <f t="shared" si="229"/>
        <v>0</v>
      </c>
      <c r="AE277" s="36">
        <f t="shared" si="230"/>
        <v>0</v>
      </c>
      <c r="AF277" s="36">
        <f t="shared" si="231"/>
        <v>0</v>
      </c>
      <c r="AG277" s="36">
        <f t="shared" si="232"/>
        <v>0</v>
      </c>
      <c r="AH277" s="36">
        <f t="shared" si="233"/>
        <v>0</v>
      </c>
      <c r="AI277" s="36">
        <f t="shared" si="234"/>
        <v>0</v>
      </c>
      <c r="AJ277" s="36">
        <f t="shared" si="235"/>
        <v>0</v>
      </c>
      <c r="AK277" s="36">
        <f t="shared" si="236"/>
        <v>0</v>
      </c>
      <c r="AL277" s="36">
        <f t="shared" si="237"/>
        <v>0</v>
      </c>
      <c r="AM277" s="36">
        <f t="shared" si="238"/>
        <v>0</v>
      </c>
      <c r="AN277" s="36">
        <f t="shared" si="239"/>
        <v>0</v>
      </c>
      <c r="AO277" s="36">
        <f t="shared" si="240"/>
        <v>0</v>
      </c>
      <c r="AP277" s="36">
        <f t="shared" si="241"/>
        <v>0</v>
      </c>
      <c r="AQ277" s="36">
        <f t="shared" si="242"/>
        <v>0</v>
      </c>
      <c r="AR277" s="36">
        <f t="shared" si="243"/>
        <v>0</v>
      </c>
      <c r="AS277" s="36">
        <f t="shared" si="244"/>
        <v>0</v>
      </c>
      <c r="AT277" s="36">
        <f t="shared" si="245"/>
        <v>0</v>
      </c>
      <c r="AU277" s="36">
        <f t="shared" si="246"/>
        <v>0</v>
      </c>
      <c r="AV277" s="36">
        <f t="shared" si="247"/>
        <v>0</v>
      </c>
      <c r="AW277" s="36">
        <f t="shared" si="205"/>
        <v>0</v>
      </c>
      <c r="AX277" s="36">
        <f t="shared" si="248"/>
        <v>0</v>
      </c>
      <c r="AY277" s="36">
        <f t="shared" si="249"/>
        <v>0</v>
      </c>
      <c r="AZ277" s="36">
        <f t="shared" si="250"/>
        <v>0</v>
      </c>
      <c r="BA277" s="36">
        <f t="shared" si="251"/>
        <v>0</v>
      </c>
      <c r="BB277" s="36">
        <f t="shared" si="252"/>
        <v>0</v>
      </c>
      <c r="BC277" s="36">
        <f t="shared" si="253"/>
        <v>0</v>
      </c>
      <c r="BD277" s="36">
        <f t="shared" si="254"/>
        <v>0</v>
      </c>
      <c r="BE277" s="36">
        <f t="shared" si="255"/>
        <v>0</v>
      </c>
      <c r="BF277" s="36">
        <f t="shared" si="256"/>
        <v>0</v>
      </c>
      <c r="BG277" s="36">
        <f t="shared" si="257"/>
        <v>0</v>
      </c>
      <c r="BH277" s="36">
        <f t="shared" si="258"/>
        <v>0</v>
      </c>
      <c r="BI277" s="36">
        <f t="shared" si="259"/>
        <v>0</v>
      </c>
      <c r="BJ277" s="36">
        <f t="shared" si="260"/>
        <v>0</v>
      </c>
      <c r="BK277" s="36">
        <f t="shared" si="206"/>
        <v>0</v>
      </c>
      <c r="BL277" s="36">
        <f t="shared" si="207"/>
        <v>0</v>
      </c>
      <c r="BM277" s="36">
        <f t="shared" si="261"/>
        <v>0</v>
      </c>
      <c r="BN277" s="36">
        <f t="shared" si="262"/>
        <v>0</v>
      </c>
      <c r="BO277" s="36">
        <f t="shared" si="263"/>
        <v>0</v>
      </c>
    </row>
    <row r="278" spans="1:67" ht="18" customHeight="1" x14ac:dyDescent="0.3">
      <c r="A278" s="80" t="str" cm="1">
        <f t="array" ref="A278">IFERROR(INDEX(Schools!$E$2:$E$852,MATCH(0,IF($C$8=Schools!$C$2:$C$852,COUNTIF($A$136:A277,Schools!$E$2:$E$852),""),0)),"")</f>
        <v/>
      </c>
      <c r="B278" s="84" t="str" cm="1">
        <f t="array" ref="B278">IFERROR(INDEX(Schools!$B$2:$B$852,MATCH(1,(Schools!$E$2:$E$852=A278)*(Schools!$C$2:$C$852=$C$8),0)),"")</f>
        <v/>
      </c>
      <c r="C278" s="85"/>
      <c r="D278" s="85"/>
      <c r="E278" s="86"/>
      <c r="F278" s="80" t="str" cm="1">
        <f t="array" ref="F278">IFERROR(INDEX(Schools!$D$2:$D$852,MATCH(1,(Schools!$E$2:$E$852=A278)*(Schools!$C$2:$C$852=$C$8),0)),"")</f>
        <v/>
      </c>
      <c r="G278" s="87" t="s">
        <v>653</v>
      </c>
      <c r="H278" s="36">
        <f t="shared" si="264"/>
        <v>0</v>
      </c>
      <c r="I278" s="36">
        <f t="shared" si="208"/>
        <v>0</v>
      </c>
      <c r="J278" s="36">
        <f t="shared" si="209"/>
        <v>0</v>
      </c>
      <c r="K278" s="36">
        <f t="shared" si="210"/>
        <v>0</v>
      </c>
      <c r="L278" s="36">
        <f t="shared" si="211"/>
        <v>0</v>
      </c>
      <c r="M278" s="36">
        <f t="shared" si="212"/>
        <v>0</v>
      </c>
      <c r="N278" s="36">
        <f t="shared" si="213"/>
        <v>0</v>
      </c>
      <c r="O278" s="36">
        <f t="shared" si="214"/>
        <v>0</v>
      </c>
      <c r="P278" s="36">
        <f t="shared" si="215"/>
        <v>0</v>
      </c>
      <c r="Q278" s="36">
        <f t="shared" si="216"/>
        <v>0</v>
      </c>
      <c r="R278" s="36">
        <f t="shared" si="217"/>
        <v>0</v>
      </c>
      <c r="S278" s="36">
        <f t="shared" si="218"/>
        <v>0</v>
      </c>
      <c r="T278" s="36">
        <f t="shared" si="219"/>
        <v>0</v>
      </c>
      <c r="U278" s="36">
        <f t="shared" si="220"/>
        <v>0</v>
      </c>
      <c r="V278" s="36">
        <f t="shared" si="221"/>
        <v>0</v>
      </c>
      <c r="W278" s="36">
        <f t="shared" si="222"/>
        <v>0</v>
      </c>
      <c r="X278" s="36">
        <f t="shared" si="223"/>
        <v>0</v>
      </c>
      <c r="Y278" s="36">
        <f t="shared" si="224"/>
        <v>0</v>
      </c>
      <c r="Z278" s="36">
        <f t="shared" si="225"/>
        <v>0</v>
      </c>
      <c r="AA278" s="36">
        <f t="shared" si="226"/>
        <v>0</v>
      </c>
      <c r="AB278" s="36">
        <f t="shared" si="227"/>
        <v>0</v>
      </c>
      <c r="AC278" s="36">
        <f t="shared" si="228"/>
        <v>0</v>
      </c>
      <c r="AD278" s="36">
        <f t="shared" si="229"/>
        <v>0</v>
      </c>
      <c r="AE278" s="36">
        <f t="shared" si="230"/>
        <v>0</v>
      </c>
      <c r="AF278" s="36">
        <f t="shared" si="231"/>
        <v>0</v>
      </c>
      <c r="AG278" s="36">
        <f t="shared" si="232"/>
        <v>0</v>
      </c>
      <c r="AH278" s="36">
        <f t="shared" si="233"/>
        <v>0</v>
      </c>
      <c r="AI278" s="36">
        <f t="shared" si="234"/>
        <v>0</v>
      </c>
      <c r="AJ278" s="36">
        <f t="shared" si="235"/>
        <v>0</v>
      </c>
      <c r="AK278" s="36">
        <f t="shared" si="236"/>
        <v>0</v>
      </c>
      <c r="AL278" s="36">
        <f t="shared" si="237"/>
        <v>0</v>
      </c>
      <c r="AM278" s="36">
        <f t="shared" si="238"/>
        <v>0</v>
      </c>
      <c r="AN278" s="36">
        <f t="shared" si="239"/>
        <v>0</v>
      </c>
      <c r="AO278" s="36">
        <f t="shared" si="240"/>
        <v>0</v>
      </c>
      <c r="AP278" s="36">
        <f t="shared" si="241"/>
        <v>0</v>
      </c>
      <c r="AQ278" s="36">
        <f t="shared" si="242"/>
        <v>0</v>
      </c>
      <c r="AR278" s="36">
        <f t="shared" si="243"/>
        <v>0</v>
      </c>
      <c r="AS278" s="36">
        <f t="shared" si="244"/>
        <v>0</v>
      </c>
      <c r="AT278" s="36">
        <f t="shared" si="245"/>
        <v>0</v>
      </c>
      <c r="AU278" s="36">
        <f t="shared" si="246"/>
        <v>0</v>
      </c>
      <c r="AV278" s="36">
        <f t="shared" si="247"/>
        <v>0</v>
      </c>
      <c r="AW278" s="36">
        <f t="shared" si="205"/>
        <v>0</v>
      </c>
      <c r="AX278" s="36">
        <f t="shared" si="248"/>
        <v>0</v>
      </c>
      <c r="AY278" s="36">
        <f t="shared" si="249"/>
        <v>0</v>
      </c>
      <c r="AZ278" s="36">
        <f t="shared" si="250"/>
        <v>0</v>
      </c>
      <c r="BA278" s="36">
        <f t="shared" si="251"/>
        <v>0</v>
      </c>
      <c r="BB278" s="36">
        <f t="shared" si="252"/>
        <v>0</v>
      </c>
      <c r="BC278" s="36">
        <f t="shared" si="253"/>
        <v>0</v>
      </c>
      <c r="BD278" s="36">
        <f t="shared" si="254"/>
        <v>0</v>
      </c>
      <c r="BE278" s="36">
        <f t="shared" si="255"/>
        <v>0</v>
      </c>
      <c r="BF278" s="36">
        <f t="shared" si="256"/>
        <v>0</v>
      </c>
      <c r="BG278" s="36">
        <f t="shared" si="257"/>
        <v>0</v>
      </c>
      <c r="BH278" s="36">
        <f t="shared" si="258"/>
        <v>0</v>
      </c>
      <c r="BI278" s="36">
        <f t="shared" si="259"/>
        <v>0</v>
      </c>
      <c r="BJ278" s="36">
        <f t="shared" si="260"/>
        <v>0</v>
      </c>
      <c r="BK278" s="36">
        <f t="shared" si="206"/>
        <v>0</v>
      </c>
      <c r="BL278" s="36">
        <f t="shared" si="207"/>
        <v>0</v>
      </c>
      <c r="BM278" s="36">
        <f t="shared" si="261"/>
        <v>0</v>
      </c>
      <c r="BN278" s="36">
        <f t="shared" si="262"/>
        <v>0</v>
      </c>
      <c r="BO278" s="36">
        <f t="shared" si="263"/>
        <v>0</v>
      </c>
    </row>
    <row r="279" spans="1:67" ht="18" customHeight="1" x14ac:dyDescent="0.3">
      <c r="A279" s="80" t="str" cm="1">
        <f t="array" ref="A279">IFERROR(INDEX(Schools!$E$2:$E$852,MATCH(0,IF($C$8=Schools!$C$2:$C$852,COUNTIF($A$136:A278,Schools!$E$2:$E$852),""),0)),"")</f>
        <v/>
      </c>
      <c r="B279" s="84" t="str" cm="1">
        <f t="array" ref="B279">IFERROR(INDEX(Schools!$B$2:$B$852,MATCH(1,(Schools!$E$2:$E$852=A279)*(Schools!$C$2:$C$852=$C$8),0)),"")</f>
        <v/>
      </c>
      <c r="C279" s="85"/>
      <c r="D279" s="85"/>
      <c r="E279" s="86"/>
      <c r="F279" s="80" t="str" cm="1">
        <f t="array" ref="F279">IFERROR(INDEX(Schools!$D$2:$D$852,MATCH(1,(Schools!$E$2:$E$852=A279)*(Schools!$C$2:$C$852=$C$8),0)),"")</f>
        <v/>
      </c>
      <c r="G279" s="87" t="s">
        <v>653</v>
      </c>
      <c r="H279" s="36">
        <f t="shared" si="264"/>
        <v>0</v>
      </c>
      <c r="I279" s="36">
        <f t="shared" si="208"/>
        <v>0</v>
      </c>
      <c r="J279" s="36">
        <f t="shared" si="209"/>
        <v>0</v>
      </c>
      <c r="K279" s="36">
        <f t="shared" si="210"/>
        <v>0</v>
      </c>
      <c r="L279" s="36">
        <f t="shared" si="211"/>
        <v>0</v>
      </c>
      <c r="M279" s="36">
        <f t="shared" si="212"/>
        <v>0</v>
      </c>
      <c r="N279" s="36">
        <f t="shared" si="213"/>
        <v>0</v>
      </c>
      <c r="O279" s="36">
        <f t="shared" si="214"/>
        <v>0</v>
      </c>
      <c r="P279" s="36">
        <f t="shared" si="215"/>
        <v>0</v>
      </c>
      <c r="Q279" s="36">
        <f t="shared" si="216"/>
        <v>0</v>
      </c>
      <c r="R279" s="36">
        <f t="shared" si="217"/>
        <v>0</v>
      </c>
      <c r="S279" s="36">
        <f t="shared" si="218"/>
        <v>0</v>
      </c>
      <c r="T279" s="36">
        <f t="shared" si="219"/>
        <v>0</v>
      </c>
      <c r="U279" s="36">
        <f t="shared" si="220"/>
        <v>0</v>
      </c>
      <c r="V279" s="36">
        <f t="shared" si="221"/>
        <v>0</v>
      </c>
      <c r="W279" s="36">
        <f t="shared" si="222"/>
        <v>0</v>
      </c>
      <c r="X279" s="36">
        <f t="shared" si="223"/>
        <v>0</v>
      </c>
      <c r="Y279" s="36">
        <f t="shared" si="224"/>
        <v>0</v>
      </c>
      <c r="Z279" s="36">
        <f t="shared" si="225"/>
        <v>0</v>
      </c>
      <c r="AA279" s="36">
        <f t="shared" si="226"/>
        <v>0</v>
      </c>
      <c r="AB279" s="36">
        <f t="shared" si="227"/>
        <v>0</v>
      </c>
      <c r="AC279" s="36">
        <f t="shared" si="228"/>
        <v>0</v>
      </c>
      <c r="AD279" s="36">
        <f t="shared" si="229"/>
        <v>0</v>
      </c>
      <c r="AE279" s="36">
        <f t="shared" si="230"/>
        <v>0</v>
      </c>
      <c r="AF279" s="36">
        <f t="shared" si="231"/>
        <v>0</v>
      </c>
      <c r="AG279" s="36">
        <f t="shared" si="232"/>
        <v>0</v>
      </c>
      <c r="AH279" s="36">
        <f t="shared" si="233"/>
        <v>0</v>
      </c>
      <c r="AI279" s="36">
        <f t="shared" si="234"/>
        <v>0</v>
      </c>
      <c r="AJ279" s="36">
        <f t="shared" si="235"/>
        <v>0</v>
      </c>
      <c r="AK279" s="36">
        <f t="shared" si="236"/>
        <v>0</v>
      </c>
      <c r="AL279" s="36">
        <f t="shared" si="237"/>
        <v>0</v>
      </c>
      <c r="AM279" s="36">
        <f t="shared" si="238"/>
        <v>0</v>
      </c>
      <c r="AN279" s="36">
        <f t="shared" si="239"/>
        <v>0</v>
      </c>
      <c r="AO279" s="36">
        <f t="shared" si="240"/>
        <v>0</v>
      </c>
      <c r="AP279" s="36">
        <f t="shared" si="241"/>
        <v>0</v>
      </c>
      <c r="AQ279" s="36">
        <f t="shared" si="242"/>
        <v>0</v>
      </c>
      <c r="AR279" s="36">
        <f t="shared" si="243"/>
        <v>0</v>
      </c>
      <c r="AS279" s="36">
        <f t="shared" si="244"/>
        <v>0</v>
      </c>
      <c r="AT279" s="36">
        <f t="shared" si="245"/>
        <v>0</v>
      </c>
      <c r="AU279" s="36">
        <f t="shared" si="246"/>
        <v>0</v>
      </c>
      <c r="AV279" s="36">
        <f t="shared" si="247"/>
        <v>0</v>
      </c>
      <c r="AW279" s="36">
        <f t="shared" si="205"/>
        <v>0</v>
      </c>
      <c r="AX279" s="36">
        <f t="shared" si="248"/>
        <v>0</v>
      </c>
      <c r="AY279" s="36">
        <f t="shared" si="249"/>
        <v>0</v>
      </c>
      <c r="AZ279" s="36">
        <f t="shared" si="250"/>
        <v>0</v>
      </c>
      <c r="BA279" s="36">
        <f t="shared" si="251"/>
        <v>0</v>
      </c>
      <c r="BB279" s="36">
        <f t="shared" si="252"/>
        <v>0</v>
      </c>
      <c r="BC279" s="36">
        <f t="shared" si="253"/>
        <v>0</v>
      </c>
      <c r="BD279" s="36">
        <f t="shared" si="254"/>
        <v>0</v>
      </c>
      <c r="BE279" s="36">
        <f t="shared" si="255"/>
        <v>0</v>
      </c>
      <c r="BF279" s="36">
        <f t="shared" si="256"/>
        <v>0</v>
      </c>
      <c r="BG279" s="36">
        <f t="shared" si="257"/>
        <v>0</v>
      </c>
      <c r="BH279" s="36">
        <f t="shared" si="258"/>
        <v>0</v>
      </c>
      <c r="BI279" s="36">
        <f t="shared" si="259"/>
        <v>0</v>
      </c>
      <c r="BJ279" s="36">
        <f t="shared" si="260"/>
        <v>0</v>
      </c>
      <c r="BK279" s="36">
        <f t="shared" si="206"/>
        <v>0</v>
      </c>
      <c r="BL279" s="36">
        <f t="shared" si="207"/>
        <v>0</v>
      </c>
      <c r="BM279" s="36">
        <f t="shared" si="261"/>
        <v>0</v>
      </c>
      <c r="BN279" s="36">
        <f t="shared" si="262"/>
        <v>0</v>
      </c>
      <c r="BO279" s="36">
        <f t="shared" si="263"/>
        <v>0</v>
      </c>
    </row>
    <row r="280" spans="1:67" ht="18" customHeight="1" x14ac:dyDescent="0.3">
      <c r="A280" s="80" t="str" cm="1">
        <f t="array" ref="A280">IFERROR(INDEX(Schools!$E$2:$E$852,MATCH(0,IF($C$8=Schools!$C$2:$C$852,COUNTIF($A$136:A279,Schools!$E$2:$E$852),""),0)),"")</f>
        <v/>
      </c>
      <c r="B280" s="84" t="str" cm="1">
        <f t="array" ref="B280">IFERROR(INDEX(Schools!$B$2:$B$852,MATCH(1,(Schools!$E$2:$E$852=A280)*(Schools!$C$2:$C$852=$C$8),0)),"")</f>
        <v/>
      </c>
      <c r="C280" s="85"/>
      <c r="D280" s="85"/>
      <c r="E280" s="86"/>
      <c r="F280" s="80" t="str" cm="1">
        <f t="array" ref="F280">IFERROR(INDEX(Schools!$D$2:$D$852,MATCH(1,(Schools!$E$2:$E$852=A280)*(Schools!$C$2:$C$852=$C$8),0)),"")</f>
        <v/>
      </c>
      <c r="G280" s="87" t="s">
        <v>653</v>
      </c>
      <c r="H280" s="36">
        <f t="shared" si="264"/>
        <v>0</v>
      </c>
      <c r="I280" s="36">
        <f t="shared" si="208"/>
        <v>0</v>
      </c>
      <c r="J280" s="36">
        <f t="shared" si="209"/>
        <v>0</v>
      </c>
      <c r="K280" s="36">
        <f t="shared" si="210"/>
        <v>0</v>
      </c>
      <c r="L280" s="36">
        <f t="shared" si="211"/>
        <v>0</v>
      </c>
      <c r="M280" s="36">
        <f t="shared" si="212"/>
        <v>0</v>
      </c>
      <c r="N280" s="36">
        <f t="shared" si="213"/>
        <v>0</v>
      </c>
      <c r="O280" s="36">
        <f t="shared" si="214"/>
        <v>0</v>
      </c>
      <c r="P280" s="36">
        <f t="shared" si="215"/>
        <v>0</v>
      </c>
      <c r="Q280" s="36">
        <f t="shared" si="216"/>
        <v>0</v>
      </c>
      <c r="R280" s="36">
        <f t="shared" si="217"/>
        <v>0</v>
      </c>
      <c r="S280" s="36">
        <f t="shared" si="218"/>
        <v>0</v>
      </c>
      <c r="T280" s="36">
        <f t="shared" si="219"/>
        <v>0</v>
      </c>
      <c r="U280" s="36">
        <f t="shared" si="220"/>
        <v>0</v>
      </c>
      <c r="V280" s="36">
        <f t="shared" si="221"/>
        <v>0</v>
      </c>
      <c r="W280" s="36">
        <f t="shared" si="222"/>
        <v>0</v>
      </c>
      <c r="X280" s="36">
        <f t="shared" si="223"/>
        <v>0</v>
      </c>
      <c r="Y280" s="36">
        <f t="shared" si="224"/>
        <v>0</v>
      </c>
      <c r="Z280" s="36">
        <f t="shared" si="225"/>
        <v>0</v>
      </c>
      <c r="AA280" s="36">
        <f t="shared" si="226"/>
        <v>0</v>
      </c>
      <c r="AB280" s="36">
        <f t="shared" si="227"/>
        <v>0</v>
      </c>
      <c r="AC280" s="36">
        <f t="shared" si="228"/>
        <v>0</v>
      </c>
      <c r="AD280" s="36">
        <f t="shared" si="229"/>
        <v>0</v>
      </c>
      <c r="AE280" s="36">
        <f t="shared" si="230"/>
        <v>0</v>
      </c>
      <c r="AF280" s="36">
        <f t="shared" si="231"/>
        <v>0</v>
      </c>
      <c r="AG280" s="36">
        <f t="shared" si="232"/>
        <v>0</v>
      </c>
      <c r="AH280" s="36">
        <f t="shared" si="233"/>
        <v>0</v>
      </c>
      <c r="AI280" s="36">
        <f t="shared" si="234"/>
        <v>0</v>
      </c>
      <c r="AJ280" s="36">
        <f t="shared" si="235"/>
        <v>0</v>
      </c>
      <c r="AK280" s="36">
        <f t="shared" si="236"/>
        <v>0</v>
      </c>
      <c r="AL280" s="36">
        <f t="shared" si="237"/>
        <v>0</v>
      </c>
      <c r="AM280" s="36">
        <f t="shared" si="238"/>
        <v>0</v>
      </c>
      <c r="AN280" s="36">
        <f t="shared" si="239"/>
        <v>0</v>
      </c>
      <c r="AO280" s="36">
        <f t="shared" si="240"/>
        <v>0</v>
      </c>
      <c r="AP280" s="36">
        <f t="shared" si="241"/>
        <v>0</v>
      </c>
      <c r="AQ280" s="36">
        <f t="shared" si="242"/>
        <v>0</v>
      </c>
      <c r="AR280" s="36">
        <f t="shared" si="243"/>
        <v>0</v>
      </c>
      <c r="AS280" s="36">
        <f t="shared" si="244"/>
        <v>0</v>
      </c>
      <c r="AT280" s="36">
        <f t="shared" si="245"/>
        <v>0</v>
      </c>
      <c r="AU280" s="36">
        <f t="shared" si="246"/>
        <v>0</v>
      </c>
      <c r="AV280" s="36">
        <f t="shared" si="247"/>
        <v>0</v>
      </c>
      <c r="AW280" s="36">
        <f t="shared" si="205"/>
        <v>0</v>
      </c>
      <c r="AX280" s="36">
        <f t="shared" si="248"/>
        <v>0</v>
      </c>
      <c r="AY280" s="36">
        <f t="shared" si="249"/>
        <v>0</v>
      </c>
      <c r="AZ280" s="36">
        <f t="shared" si="250"/>
        <v>0</v>
      </c>
      <c r="BA280" s="36">
        <f t="shared" si="251"/>
        <v>0</v>
      </c>
      <c r="BB280" s="36">
        <f t="shared" si="252"/>
        <v>0</v>
      </c>
      <c r="BC280" s="36">
        <f t="shared" si="253"/>
        <v>0</v>
      </c>
      <c r="BD280" s="36">
        <f t="shared" si="254"/>
        <v>0</v>
      </c>
      <c r="BE280" s="36">
        <f t="shared" si="255"/>
        <v>0</v>
      </c>
      <c r="BF280" s="36">
        <f t="shared" si="256"/>
        <v>0</v>
      </c>
      <c r="BG280" s="36">
        <f t="shared" si="257"/>
        <v>0</v>
      </c>
      <c r="BH280" s="36">
        <f t="shared" si="258"/>
        <v>0</v>
      </c>
      <c r="BI280" s="36">
        <f t="shared" si="259"/>
        <v>0</v>
      </c>
      <c r="BJ280" s="36">
        <f t="shared" si="260"/>
        <v>0</v>
      </c>
      <c r="BK280" s="36">
        <f t="shared" si="206"/>
        <v>0</v>
      </c>
      <c r="BL280" s="36">
        <f t="shared" si="207"/>
        <v>0</v>
      </c>
      <c r="BM280" s="36">
        <f t="shared" si="261"/>
        <v>0</v>
      </c>
      <c r="BN280" s="36">
        <f t="shared" si="262"/>
        <v>0</v>
      </c>
      <c r="BO280" s="36">
        <f t="shared" si="263"/>
        <v>0</v>
      </c>
    </row>
    <row r="281" spans="1:67" ht="18" customHeight="1" x14ac:dyDescent="0.3">
      <c r="A281" s="80" t="str" cm="1">
        <f t="array" ref="A281">IFERROR(INDEX(Schools!$E$2:$E$852,MATCH(0,IF($C$8=Schools!$C$2:$C$852,COUNTIF($A$136:A280,Schools!$E$2:$E$852),""),0)),"")</f>
        <v/>
      </c>
      <c r="B281" s="84" t="str" cm="1">
        <f t="array" ref="B281">IFERROR(INDEX(Schools!$B$2:$B$852,MATCH(1,(Schools!$E$2:$E$852=A281)*(Schools!$C$2:$C$852=$C$8),0)),"")</f>
        <v/>
      </c>
      <c r="C281" s="85"/>
      <c r="D281" s="85"/>
      <c r="E281" s="86"/>
      <c r="F281" s="80" t="str" cm="1">
        <f t="array" ref="F281">IFERROR(INDEX(Schools!$D$2:$D$852,MATCH(1,(Schools!$E$2:$E$852=A281)*(Schools!$C$2:$C$852=$C$8),0)),"")</f>
        <v/>
      </c>
      <c r="G281" s="87" t="s">
        <v>653</v>
      </c>
      <c r="H281" s="36">
        <f t="shared" si="264"/>
        <v>0</v>
      </c>
      <c r="I281" s="36">
        <f t="shared" si="208"/>
        <v>0</v>
      </c>
      <c r="J281" s="36">
        <f t="shared" si="209"/>
        <v>0</v>
      </c>
      <c r="K281" s="36">
        <f t="shared" si="210"/>
        <v>0</v>
      </c>
      <c r="L281" s="36">
        <f t="shared" si="211"/>
        <v>0</v>
      </c>
      <c r="M281" s="36">
        <f t="shared" si="212"/>
        <v>0</v>
      </c>
      <c r="N281" s="36">
        <f t="shared" si="213"/>
        <v>0</v>
      </c>
      <c r="O281" s="36">
        <f t="shared" si="214"/>
        <v>0</v>
      </c>
      <c r="P281" s="36">
        <f t="shared" si="215"/>
        <v>0</v>
      </c>
      <c r="Q281" s="36">
        <f t="shared" si="216"/>
        <v>0</v>
      </c>
      <c r="R281" s="36">
        <f t="shared" si="217"/>
        <v>0</v>
      </c>
      <c r="S281" s="36">
        <f t="shared" si="218"/>
        <v>0</v>
      </c>
      <c r="T281" s="36">
        <f t="shared" si="219"/>
        <v>0</v>
      </c>
      <c r="U281" s="36">
        <f t="shared" si="220"/>
        <v>0</v>
      </c>
      <c r="V281" s="36">
        <f t="shared" si="221"/>
        <v>0</v>
      </c>
      <c r="W281" s="36">
        <f t="shared" si="222"/>
        <v>0</v>
      </c>
      <c r="X281" s="36">
        <f t="shared" si="223"/>
        <v>0</v>
      </c>
      <c r="Y281" s="36">
        <f t="shared" si="224"/>
        <v>0</v>
      </c>
      <c r="Z281" s="36">
        <f t="shared" si="225"/>
        <v>0</v>
      </c>
      <c r="AA281" s="36">
        <f t="shared" si="226"/>
        <v>0</v>
      </c>
      <c r="AB281" s="36">
        <f t="shared" si="227"/>
        <v>0</v>
      </c>
      <c r="AC281" s="36">
        <f t="shared" si="228"/>
        <v>0</v>
      </c>
      <c r="AD281" s="36">
        <f t="shared" si="229"/>
        <v>0</v>
      </c>
      <c r="AE281" s="36">
        <f t="shared" si="230"/>
        <v>0</v>
      </c>
      <c r="AF281" s="36">
        <f t="shared" si="231"/>
        <v>0</v>
      </c>
      <c r="AG281" s="36">
        <f t="shared" si="232"/>
        <v>0</v>
      </c>
      <c r="AH281" s="36">
        <f t="shared" si="233"/>
        <v>0</v>
      </c>
      <c r="AI281" s="36">
        <f t="shared" si="234"/>
        <v>0</v>
      </c>
      <c r="AJ281" s="36">
        <f t="shared" si="235"/>
        <v>0</v>
      </c>
      <c r="AK281" s="36">
        <f t="shared" si="236"/>
        <v>0</v>
      </c>
      <c r="AL281" s="36">
        <f t="shared" si="237"/>
        <v>0</v>
      </c>
      <c r="AM281" s="36">
        <f t="shared" si="238"/>
        <v>0</v>
      </c>
      <c r="AN281" s="36">
        <f t="shared" si="239"/>
        <v>0</v>
      </c>
      <c r="AO281" s="36">
        <f t="shared" si="240"/>
        <v>0</v>
      </c>
      <c r="AP281" s="36">
        <f t="shared" si="241"/>
        <v>0</v>
      </c>
      <c r="AQ281" s="36">
        <f t="shared" si="242"/>
        <v>0</v>
      </c>
      <c r="AR281" s="36">
        <f t="shared" si="243"/>
        <v>0</v>
      </c>
      <c r="AS281" s="36">
        <f t="shared" si="244"/>
        <v>0</v>
      </c>
      <c r="AT281" s="36">
        <f t="shared" si="245"/>
        <v>0</v>
      </c>
      <c r="AU281" s="36">
        <f t="shared" si="246"/>
        <v>0</v>
      </c>
      <c r="AV281" s="36">
        <f t="shared" si="247"/>
        <v>0</v>
      </c>
      <c r="AW281" s="36">
        <f t="shared" si="205"/>
        <v>0</v>
      </c>
      <c r="AX281" s="36">
        <f t="shared" si="248"/>
        <v>0</v>
      </c>
      <c r="AY281" s="36">
        <f t="shared" si="249"/>
        <v>0</v>
      </c>
      <c r="AZ281" s="36">
        <f t="shared" si="250"/>
        <v>0</v>
      </c>
      <c r="BA281" s="36">
        <f t="shared" si="251"/>
        <v>0</v>
      </c>
      <c r="BB281" s="36">
        <f t="shared" si="252"/>
        <v>0</v>
      </c>
      <c r="BC281" s="36">
        <f t="shared" si="253"/>
        <v>0</v>
      </c>
      <c r="BD281" s="36">
        <f t="shared" si="254"/>
        <v>0</v>
      </c>
      <c r="BE281" s="36">
        <f t="shared" si="255"/>
        <v>0</v>
      </c>
      <c r="BF281" s="36">
        <f t="shared" si="256"/>
        <v>0</v>
      </c>
      <c r="BG281" s="36">
        <f t="shared" si="257"/>
        <v>0</v>
      </c>
      <c r="BH281" s="36">
        <f t="shared" si="258"/>
        <v>0</v>
      </c>
      <c r="BI281" s="36">
        <f t="shared" si="259"/>
        <v>0</v>
      </c>
      <c r="BJ281" s="36">
        <f t="shared" si="260"/>
        <v>0</v>
      </c>
      <c r="BK281" s="36">
        <f t="shared" si="206"/>
        <v>0</v>
      </c>
      <c r="BL281" s="36">
        <f t="shared" si="207"/>
        <v>0</v>
      </c>
      <c r="BM281" s="36">
        <f t="shared" si="261"/>
        <v>0</v>
      </c>
      <c r="BN281" s="36">
        <f t="shared" si="262"/>
        <v>0</v>
      </c>
      <c r="BO281" s="36">
        <f t="shared" si="263"/>
        <v>0</v>
      </c>
    </row>
    <row r="282" spans="1:67" ht="18" customHeight="1" x14ac:dyDescent="0.3">
      <c r="A282" s="80" t="str" cm="1">
        <f t="array" ref="A282">IFERROR(INDEX(Schools!$E$2:$E$852,MATCH(0,IF($C$8=Schools!$C$2:$C$852,COUNTIF($A$136:A281,Schools!$E$2:$E$852),""),0)),"")</f>
        <v/>
      </c>
      <c r="B282" s="84" t="str" cm="1">
        <f t="array" ref="B282">IFERROR(INDEX(Schools!$B$2:$B$852,MATCH(1,(Schools!$E$2:$E$852=A282)*(Schools!$C$2:$C$852=$C$8),0)),"")</f>
        <v/>
      </c>
      <c r="C282" s="85"/>
      <c r="D282" s="85"/>
      <c r="E282" s="86"/>
      <c r="F282" s="80" t="str" cm="1">
        <f t="array" ref="F282">IFERROR(INDEX(Schools!$D$2:$D$852,MATCH(1,(Schools!$E$2:$E$852=A282)*(Schools!$C$2:$C$852=$C$8),0)),"")</f>
        <v/>
      </c>
      <c r="G282" s="87" t="s">
        <v>653</v>
      </c>
      <c r="H282" s="36">
        <f t="shared" si="264"/>
        <v>0</v>
      </c>
      <c r="I282" s="36">
        <f t="shared" si="208"/>
        <v>0</v>
      </c>
      <c r="J282" s="36">
        <f t="shared" si="209"/>
        <v>0</v>
      </c>
      <c r="K282" s="36">
        <f t="shared" si="210"/>
        <v>0</v>
      </c>
      <c r="L282" s="36">
        <f t="shared" si="211"/>
        <v>0</v>
      </c>
      <c r="M282" s="36">
        <f t="shared" si="212"/>
        <v>0</v>
      </c>
      <c r="N282" s="36">
        <f t="shared" si="213"/>
        <v>0</v>
      </c>
      <c r="O282" s="36">
        <f t="shared" si="214"/>
        <v>0</v>
      </c>
      <c r="P282" s="36">
        <f t="shared" si="215"/>
        <v>0</v>
      </c>
      <c r="Q282" s="36">
        <f t="shared" si="216"/>
        <v>0</v>
      </c>
      <c r="R282" s="36">
        <f t="shared" si="217"/>
        <v>0</v>
      </c>
      <c r="S282" s="36">
        <f t="shared" si="218"/>
        <v>0</v>
      </c>
      <c r="T282" s="36">
        <f t="shared" si="219"/>
        <v>0</v>
      </c>
      <c r="U282" s="36">
        <f t="shared" si="220"/>
        <v>0</v>
      </c>
      <c r="V282" s="36">
        <f t="shared" si="221"/>
        <v>0</v>
      </c>
      <c r="W282" s="36">
        <f t="shared" si="222"/>
        <v>0</v>
      </c>
      <c r="X282" s="36">
        <f t="shared" si="223"/>
        <v>0</v>
      </c>
      <c r="Y282" s="36">
        <f t="shared" si="224"/>
        <v>0</v>
      </c>
      <c r="Z282" s="36">
        <f t="shared" si="225"/>
        <v>0</v>
      </c>
      <c r="AA282" s="36">
        <f t="shared" si="226"/>
        <v>0</v>
      </c>
      <c r="AB282" s="36">
        <f t="shared" si="227"/>
        <v>0</v>
      </c>
      <c r="AC282" s="36">
        <f t="shared" si="228"/>
        <v>0</v>
      </c>
      <c r="AD282" s="36">
        <f t="shared" si="229"/>
        <v>0</v>
      </c>
      <c r="AE282" s="36">
        <f t="shared" si="230"/>
        <v>0</v>
      </c>
      <c r="AF282" s="36">
        <f t="shared" si="231"/>
        <v>0</v>
      </c>
      <c r="AG282" s="36">
        <f t="shared" si="232"/>
        <v>0</v>
      </c>
      <c r="AH282" s="36">
        <f t="shared" si="233"/>
        <v>0</v>
      </c>
      <c r="AI282" s="36">
        <f t="shared" si="234"/>
        <v>0</v>
      </c>
      <c r="AJ282" s="36">
        <f t="shared" si="235"/>
        <v>0</v>
      </c>
      <c r="AK282" s="36">
        <f t="shared" si="236"/>
        <v>0</v>
      </c>
      <c r="AL282" s="36">
        <f t="shared" si="237"/>
        <v>0</v>
      </c>
      <c r="AM282" s="36">
        <f t="shared" si="238"/>
        <v>0</v>
      </c>
      <c r="AN282" s="36">
        <f t="shared" si="239"/>
        <v>0</v>
      </c>
      <c r="AO282" s="36">
        <f t="shared" si="240"/>
        <v>0</v>
      </c>
      <c r="AP282" s="36">
        <f t="shared" si="241"/>
        <v>0</v>
      </c>
      <c r="AQ282" s="36">
        <f t="shared" si="242"/>
        <v>0</v>
      </c>
      <c r="AR282" s="36">
        <f t="shared" si="243"/>
        <v>0</v>
      </c>
      <c r="AS282" s="36">
        <f t="shared" si="244"/>
        <v>0</v>
      </c>
      <c r="AT282" s="36">
        <f t="shared" si="245"/>
        <v>0</v>
      </c>
      <c r="AU282" s="36">
        <f t="shared" si="246"/>
        <v>0</v>
      </c>
      <c r="AV282" s="36">
        <f t="shared" si="247"/>
        <v>0</v>
      </c>
      <c r="AW282" s="36">
        <f t="shared" si="205"/>
        <v>0</v>
      </c>
      <c r="AX282" s="36">
        <f t="shared" si="248"/>
        <v>0</v>
      </c>
      <c r="AY282" s="36">
        <f t="shared" si="249"/>
        <v>0</v>
      </c>
      <c r="AZ282" s="36">
        <f t="shared" si="250"/>
        <v>0</v>
      </c>
      <c r="BA282" s="36">
        <f t="shared" si="251"/>
        <v>0</v>
      </c>
      <c r="BB282" s="36">
        <f t="shared" si="252"/>
        <v>0</v>
      </c>
      <c r="BC282" s="36">
        <f t="shared" si="253"/>
        <v>0</v>
      </c>
      <c r="BD282" s="36">
        <f t="shared" si="254"/>
        <v>0</v>
      </c>
      <c r="BE282" s="36">
        <f t="shared" si="255"/>
        <v>0</v>
      </c>
      <c r="BF282" s="36">
        <f t="shared" si="256"/>
        <v>0</v>
      </c>
      <c r="BG282" s="36">
        <f t="shared" si="257"/>
        <v>0</v>
      </c>
      <c r="BH282" s="36">
        <f t="shared" si="258"/>
        <v>0</v>
      </c>
      <c r="BI282" s="36">
        <f t="shared" si="259"/>
        <v>0</v>
      </c>
      <c r="BJ282" s="36">
        <f t="shared" si="260"/>
        <v>0</v>
      </c>
      <c r="BK282" s="36">
        <f t="shared" si="206"/>
        <v>0</v>
      </c>
      <c r="BL282" s="36">
        <f t="shared" si="207"/>
        <v>0</v>
      </c>
      <c r="BM282" s="36">
        <f t="shared" si="261"/>
        <v>0</v>
      </c>
      <c r="BN282" s="36">
        <f t="shared" si="262"/>
        <v>0</v>
      </c>
      <c r="BO282" s="36">
        <f t="shared" si="263"/>
        <v>0</v>
      </c>
    </row>
    <row r="283" spans="1:67" ht="18" customHeight="1" x14ac:dyDescent="0.3">
      <c r="A283" s="80" t="str" cm="1">
        <f t="array" ref="A283">IFERROR(INDEX(Schools!$E$2:$E$852,MATCH(0,IF($C$8=Schools!$C$2:$C$852,COUNTIF($A$136:A282,Schools!$E$2:$E$852),""),0)),"")</f>
        <v/>
      </c>
      <c r="B283" s="84" t="str" cm="1">
        <f t="array" ref="B283">IFERROR(INDEX(Schools!$B$2:$B$852,MATCH(1,(Schools!$E$2:$E$852=A283)*(Schools!$C$2:$C$852=$C$8),0)),"")</f>
        <v/>
      </c>
      <c r="C283" s="85"/>
      <c r="D283" s="85"/>
      <c r="E283" s="86"/>
      <c r="F283" s="80" t="str" cm="1">
        <f t="array" ref="F283">IFERROR(INDEX(Schools!$D$2:$D$852,MATCH(1,(Schools!$E$2:$E$852=A283)*(Schools!$C$2:$C$852=$C$8),0)),"")</f>
        <v/>
      </c>
      <c r="G283" s="87" t="s">
        <v>653</v>
      </c>
      <c r="H283" s="36">
        <f t="shared" si="264"/>
        <v>0</v>
      </c>
      <c r="I283" s="36">
        <f t="shared" si="208"/>
        <v>0</v>
      </c>
      <c r="J283" s="36">
        <f t="shared" si="209"/>
        <v>0</v>
      </c>
      <c r="K283" s="36">
        <f t="shared" si="210"/>
        <v>0</v>
      </c>
      <c r="L283" s="36">
        <f t="shared" si="211"/>
        <v>0</v>
      </c>
      <c r="M283" s="36">
        <f t="shared" si="212"/>
        <v>0</v>
      </c>
      <c r="N283" s="36">
        <f t="shared" si="213"/>
        <v>0</v>
      </c>
      <c r="O283" s="36">
        <f t="shared" si="214"/>
        <v>0</v>
      </c>
      <c r="P283" s="36">
        <f t="shared" si="215"/>
        <v>0</v>
      </c>
      <c r="Q283" s="36">
        <f t="shared" si="216"/>
        <v>0</v>
      </c>
      <c r="R283" s="36">
        <f t="shared" si="217"/>
        <v>0</v>
      </c>
      <c r="S283" s="36">
        <f t="shared" si="218"/>
        <v>0</v>
      </c>
      <c r="T283" s="36">
        <f t="shared" si="219"/>
        <v>0</v>
      </c>
      <c r="U283" s="36">
        <f t="shared" si="220"/>
        <v>0</v>
      </c>
      <c r="V283" s="36">
        <f t="shared" si="221"/>
        <v>0</v>
      </c>
      <c r="W283" s="36">
        <f t="shared" si="222"/>
        <v>0</v>
      </c>
      <c r="X283" s="36">
        <f t="shared" si="223"/>
        <v>0</v>
      </c>
      <c r="Y283" s="36">
        <f t="shared" si="224"/>
        <v>0</v>
      </c>
      <c r="Z283" s="36">
        <f t="shared" si="225"/>
        <v>0</v>
      </c>
      <c r="AA283" s="36">
        <f t="shared" si="226"/>
        <v>0</v>
      </c>
      <c r="AB283" s="36">
        <f t="shared" si="227"/>
        <v>0</v>
      </c>
      <c r="AC283" s="36">
        <f t="shared" si="228"/>
        <v>0</v>
      </c>
      <c r="AD283" s="36">
        <f t="shared" si="229"/>
        <v>0</v>
      </c>
      <c r="AE283" s="36">
        <f t="shared" si="230"/>
        <v>0</v>
      </c>
      <c r="AF283" s="36">
        <f t="shared" si="231"/>
        <v>0</v>
      </c>
      <c r="AG283" s="36">
        <f t="shared" si="232"/>
        <v>0</v>
      </c>
      <c r="AH283" s="36">
        <f t="shared" si="233"/>
        <v>0</v>
      </c>
      <c r="AI283" s="36">
        <f t="shared" si="234"/>
        <v>0</v>
      </c>
      <c r="AJ283" s="36">
        <f t="shared" si="235"/>
        <v>0</v>
      </c>
      <c r="AK283" s="36">
        <f t="shared" si="236"/>
        <v>0</v>
      </c>
      <c r="AL283" s="36">
        <f t="shared" si="237"/>
        <v>0</v>
      </c>
      <c r="AM283" s="36">
        <f t="shared" si="238"/>
        <v>0</v>
      </c>
      <c r="AN283" s="36">
        <f t="shared" si="239"/>
        <v>0</v>
      </c>
      <c r="AO283" s="36">
        <f t="shared" si="240"/>
        <v>0</v>
      </c>
      <c r="AP283" s="36">
        <f t="shared" si="241"/>
        <v>0</v>
      </c>
      <c r="AQ283" s="36">
        <f t="shared" si="242"/>
        <v>0</v>
      </c>
      <c r="AR283" s="36">
        <f t="shared" si="243"/>
        <v>0</v>
      </c>
      <c r="AS283" s="36">
        <f t="shared" si="244"/>
        <v>0</v>
      </c>
      <c r="AT283" s="36">
        <f t="shared" si="245"/>
        <v>0</v>
      </c>
      <c r="AU283" s="36">
        <f t="shared" si="246"/>
        <v>0</v>
      </c>
      <c r="AV283" s="36">
        <f t="shared" si="247"/>
        <v>0</v>
      </c>
      <c r="AW283" s="36">
        <f t="shared" si="205"/>
        <v>0</v>
      </c>
      <c r="AX283" s="36">
        <f t="shared" si="248"/>
        <v>0</v>
      </c>
      <c r="AY283" s="36">
        <f t="shared" si="249"/>
        <v>0</v>
      </c>
      <c r="AZ283" s="36">
        <f t="shared" si="250"/>
        <v>0</v>
      </c>
      <c r="BA283" s="36">
        <f t="shared" si="251"/>
        <v>0</v>
      </c>
      <c r="BB283" s="36">
        <f t="shared" si="252"/>
        <v>0</v>
      </c>
      <c r="BC283" s="36">
        <f t="shared" si="253"/>
        <v>0</v>
      </c>
      <c r="BD283" s="36">
        <f t="shared" si="254"/>
        <v>0</v>
      </c>
      <c r="BE283" s="36">
        <f t="shared" si="255"/>
        <v>0</v>
      </c>
      <c r="BF283" s="36">
        <f t="shared" si="256"/>
        <v>0</v>
      </c>
      <c r="BG283" s="36">
        <f t="shared" si="257"/>
        <v>0</v>
      </c>
      <c r="BH283" s="36">
        <f t="shared" si="258"/>
        <v>0</v>
      </c>
      <c r="BI283" s="36">
        <f t="shared" si="259"/>
        <v>0</v>
      </c>
      <c r="BJ283" s="36">
        <f t="shared" si="260"/>
        <v>0</v>
      </c>
      <c r="BK283" s="36">
        <f t="shared" si="206"/>
        <v>0</v>
      </c>
      <c r="BL283" s="36">
        <f t="shared" si="207"/>
        <v>0</v>
      </c>
      <c r="BM283" s="36">
        <f t="shared" si="261"/>
        <v>0</v>
      </c>
      <c r="BN283" s="36">
        <f t="shared" si="262"/>
        <v>0</v>
      </c>
      <c r="BO283" s="36">
        <f t="shared" si="263"/>
        <v>0</v>
      </c>
    </row>
  </sheetData>
  <sheetProtection algorithmName="SHA-512" hashValue="JppXu0kL1XFZX5qg3c3btVLlvEXPSMigAea2UNj0cnDcYEhUMQn/KhTbTuIXWnCs+/Jc2ZEYppGLbC6g2tDmkg==" saltValue="FfcSLHzCFmUK04wiX3/Q7w==" spinCount="100000" sheet="1" objects="1" scenarios="1"/>
  <phoneticPr fontId="12" type="noConversion"/>
  <conditionalFormatting sqref="A28:A117 C28:C117">
    <cfRule type="duplicateValues" dxfId="15" priority="7"/>
  </conditionalFormatting>
  <conditionalFormatting sqref="C23:C24 A28:A117 C28:C117 C121:C133">
    <cfRule type="cellIs" dxfId="14" priority="3" operator="equal">
      <formula>""</formula>
    </cfRule>
  </conditionalFormatting>
  <conditionalFormatting sqref="C23:C24 A28:A117 C28:C117">
    <cfRule type="cellIs" dxfId="13" priority="8" operator="greaterThan">
      <formula>45838</formula>
    </cfRule>
    <cfRule type="cellIs" dxfId="12" priority="9" operator="lessThan">
      <formula>45474</formula>
    </cfRule>
  </conditionalFormatting>
  <conditionalFormatting sqref="C121:C133">
    <cfRule type="expression" dxfId="11" priority="4">
      <formula>OR($C121&gt;7.5,AND($C121&gt;0,$C121&lt;5.5))</formula>
    </cfRule>
  </conditionalFormatting>
  <conditionalFormatting sqref="E28:E117">
    <cfRule type="expression" dxfId="10" priority="5">
      <formula>OR($E28&gt;7.5,AND($E28&gt;0,$E28&lt;3.5))</formula>
    </cfRule>
  </conditionalFormatting>
  <conditionalFormatting sqref="G121:G133">
    <cfRule type="cellIs" dxfId="9" priority="2" operator="lessThan">
      <formula>1140</formula>
    </cfRule>
  </conditionalFormatting>
  <conditionalFormatting sqref="M124">
    <cfRule type="cellIs" dxfId="8" priority="1" operator="equal">
      <formula>"MUST SUBMIT 2 CALENDARS"</formula>
    </cfRule>
  </conditionalFormatting>
  <conditionalFormatting sqref="R121 R123">
    <cfRule type="cellIs" dxfId="7" priority="6" operator="equal">
      <formula>"ERROR"</formula>
    </cfRule>
  </conditionalFormatting>
  <dataValidations count="2">
    <dataValidation type="list" allowBlank="1" showInputMessage="1" showErrorMessage="1" sqref="D28:D117" xr:uid="{6E422234-9CB3-4F7D-93E2-EC7CA882A9F3}">
      <formula1>"Asynchronous, Synchronous, N/A"</formula1>
    </dataValidation>
    <dataValidation type="list" allowBlank="1" showInputMessage="1" showErrorMessage="1" sqref="G137:G283" xr:uid="{950A73E1-9205-4A46-B6C0-F040CBF02B73}">
      <formula1>"Select…,Yes,No"</formula1>
    </dataValidation>
  </dataValidations>
  <pageMargins left="0.7" right="0.7" top="0.75" bottom="0.75" header="0.3" footer="0.3"/>
  <pageSetup scale="41" fitToWidth="4" fitToHeight="4" orientation="landscape" r:id="rId1"/>
  <headerFooter>
    <oddFooter>&amp;L&amp;"Aptos Narrow,Bold"&amp;F&amp;C&amp;"Aptos Narrow,Bold"&amp;A&amp;R&amp;"Aptos Narrow,Bold"&amp;P of &amp;N</oddFooter>
  </headerFooter>
  <rowBreaks count="1" manualBreakCount="1">
    <brk id="134" max="1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57918206-F817-4BAC-9A21-249F79DA20D6}">
          <x14:formula1>
            <xm:f>OFFSET(PED_ONLY2!$I$2,,,COUNTIF(PED_ONLY2!$I$1:$I$256,"?*")-1)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036B6-CB8C-4B07-BB0C-24A1E6CB30CC}">
  <dimension ref="A1:AG43"/>
  <sheetViews>
    <sheetView showGridLines="0" topLeftCell="A22" zoomScaleNormal="100" workbookViewId="0">
      <selection activeCell="H40" activeCellId="11" sqref="H13 P13 X13 X22 P22 H22 H31 P31 X31 X40 P40 H40"/>
    </sheetView>
  </sheetViews>
  <sheetFormatPr defaultColWidth="8.77734375" defaultRowHeight="14.4" x14ac:dyDescent="0.3"/>
  <cols>
    <col min="1" max="26" width="5" style="4" customWidth="1"/>
    <col min="27" max="27" width="41.88671875" style="4" customWidth="1"/>
    <col min="28" max="16384" width="8.77734375" style="4"/>
  </cols>
  <sheetData>
    <row r="1" spans="1:29" x14ac:dyDescent="0.3">
      <c r="A1" s="31" t="s">
        <v>601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9" x14ac:dyDescent="0.3">
      <c r="D2" s="29" t="s">
        <v>602</v>
      </c>
      <c r="E2" s="30">
        <f>'Calendar Input'!C7</f>
        <v>0</v>
      </c>
      <c r="F2" s="30"/>
      <c r="G2" s="30"/>
      <c r="H2" s="30"/>
      <c r="I2" s="30"/>
      <c r="J2" s="30"/>
      <c r="K2" s="30"/>
      <c r="L2" s="30"/>
      <c r="M2" s="30"/>
      <c r="N2" s="30"/>
      <c r="O2" s="30"/>
      <c r="U2" s="29" t="s">
        <v>603</v>
      </c>
      <c r="V2" s="30" t="str">
        <f>'Calendar Input'!C8</f>
        <v>000-000</v>
      </c>
      <c r="W2" s="30"/>
      <c r="X2" s="30"/>
    </row>
    <row r="3" spans="1:29" x14ac:dyDescent="0.3">
      <c r="B3" s="32" t="str">
        <f>'Calendar Input'!A4</f>
        <v>2024-2025 School Calendar Form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9" x14ac:dyDescent="0.3">
      <c r="B4" s="8" t="str">
        <f>IF(PED_ONLY!$C$4=1,PED_ONLY!C3,PED_ONLY!C3&amp;"-"&amp;PED_ONLY!C3+1)</f>
        <v>2024-2025</v>
      </c>
      <c r="C4" s="9"/>
      <c r="D4" s="9"/>
      <c r="E4" s="9"/>
      <c r="F4" s="9"/>
      <c r="G4" s="9"/>
      <c r="H4" s="9"/>
      <c r="I4" s="7"/>
      <c r="J4" s="9"/>
      <c r="K4" s="9"/>
      <c r="L4" s="9"/>
      <c r="M4" s="9"/>
      <c r="N4" s="9"/>
      <c r="O4" s="9"/>
      <c r="P4" s="9"/>
      <c r="Q4" s="7"/>
      <c r="R4" s="9"/>
      <c r="S4" s="9"/>
      <c r="T4" s="9"/>
      <c r="U4" s="9"/>
      <c r="V4" s="9"/>
      <c r="W4" s="9"/>
      <c r="X4" s="10"/>
      <c r="AA4" s="4" t="s">
        <v>1992</v>
      </c>
    </row>
    <row r="5" spans="1:29" x14ac:dyDescent="0.3">
      <c r="B5" s="11">
        <f>DATE(PED_ONLY!C3,PED_ONLY!C4,1)</f>
        <v>45474</v>
      </c>
      <c r="C5" s="12"/>
      <c r="D5" s="12"/>
      <c r="E5" s="12"/>
      <c r="F5" s="12"/>
      <c r="G5" s="12"/>
      <c r="H5" s="13"/>
      <c r="J5" s="11">
        <f>DATE(YEAR(B5+42),MONTH(B5+42),1)</f>
        <v>45505</v>
      </c>
      <c r="K5" s="12"/>
      <c r="L5" s="12"/>
      <c r="M5" s="12"/>
      <c r="N5" s="12"/>
      <c r="O5" s="12"/>
      <c r="P5" s="13"/>
      <c r="R5" s="11">
        <f>DATE(YEAR(J5+42),MONTH(J5+42),1)</f>
        <v>45536</v>
      </c>
      <c r="S5" s="12"/>
      <c r="T5" s="12"/>
      <c r="U5" s="12"/>
      <c r="V5" s="12"/>
      <c r="W5" s="12"/>
      <c r="X5" s="13"/>
      <c r="AA5" s="4" t="s">
        <v>1993</v>
      </c>
    </row>
    <row r="6" spans="1:29" x14ac:dyDescent="0.3">
      <c r="B6" s="15" t="str">
        <f>CHOOSE(1+MOD(PED_ONLY!$C$5+1-2,7),"S","M","T","W","T","F","S")</f>
        <v>S</v>
      </c>
      <c r="C6" s="16" t="str">
        <f>CHOOSE(1+MOD(PED_ONLY!$C$5+2-2,7),"S","M","T","W","T","F","S")</f>
        <v>M</v>
      </c>
      <c r="D6" s="16" t="str">
        <f>CHOOSE(1+MOD(PED_ONLY!$C$5+3-2,7),"S","M","T","W","T","F","S")</f>
        <v>T</v>
      </c>
      <c r="E6" s="16" t="str">
        <f>CHOOSE(1+MOD(PED_ONLY!$C$5+4-2,7),"S","M","T","W","T","F","S")</f>
        <v>W</v>
      </c>
      <c r="F6" s="16" t="str">
        <f>CHOOSE(1+MOD(PED_ONLY!$C$5+5-2,7),"S","M","T","W","T","F","S")</f>
        <v>T</v>
      </c>
      <c r="G6" s="16" t="str">
        <f>CHOOSE(1+MOD(PED_ONLY!$C$5+6-2,7),"S","M","T","W","T","F","S")</f>
        <v>F</v>
      </c>
      <c r="H6" s="17" t="str">
        <f>CHOOSE(1+MOD(PED_ONLY!$C$5+7-2,7),"S","M","T","W","T","F","S")</f>
        <v>S</v>
      </c>
      <c r="J6" s="15" t="str">
        <f>CHOOSE(1+MOD(PED_ONLY!$C$5+1-2,7),"S","M","T","W","T","F","S")</f>
        <v>S</v>
      </c>
      <c r="K6" s="16" t="str">
        <f>CHOOSE(1+MOD(PED_ONLY!$C$5+2-2,7),"S","M","T","W","T","F","S")</f>
        <v>M</v>
      </c>
      <c r="L6" s="16" t="str">
        <f>CHOOSE(1+MOD(PED_ONLY!$C$5+3-2,7),"S","M","T","W","T","F","S")</f>
        <v>T</v>
      </c>
      <c r="M6" s="16" t="str">
        <f>CHOOSE(1+MOD(PED_ONLY!$C$5+4-2,7),"S","M","T","W","T","F","S")</f>
        <v>W</v>
      </c>
      <c r="N6" s="16" t="str">
        <f>CHOOSE(1+MOD(PED_ONLY!$C$5+5-2,7),"S","M","T","W","T","F","S")</f>
        <v>T</v>
      </c>
      <c r="O6" s="16" t="str">
        <f>CHOOSE(1+MOD(PED_ONLY!$C$5+6-2,7),"S","M","T","W","T","F","S")</f>
        <v>F</v>
      </c>
      <c r="P6" s="17" t="str">
        <f>CHOOSE(1+MOD(PED_ONLY!$C$5+7-2,7),"S","M","T","W","T","F","S")</f>
        <v>S</v>
      </c>
      <c r="R6" s="15" t="str">
        <f>CHOOSE(1+MOD(PED_ONLY!$C$5+1-2,7),"S","M","T","W","T","F","S")</f>
        <v>S</v>
      </c>
      <c r="S6" s="16" t="str">
        <f>CHOOSE(1+MOD(PED_ONLY!$C$5+2-2,7),"S","M","T","W","T","F","S")</f>
        <v>M</v>
      </c>
      <c r="T6" s="16" t="str">
        <f>CHOOSE(1+MOD(PED_ONLY!$C$5+3-2,7),"S","M","T","W","T","F","S")</f>
        <v>T</v>
      </c>
      <c r="U6" s="16" t="str">
        <f>CHOOSE(1+MOD(PED_ONLY!$C$5+4-2,7),"S","M","T","W","T","F","S")</f>
        <v>W</v>
      </c>
      <c r="V6" s="16" t="str">
        <f>CHOOSE(1+MOD(PED_ONLY!$C$5+5-2,7),"S","M","T","W","T","F","S")</f>
        <v>T</v>
      </c>
      <c r="W6" s="16" t="str">
        <f>CHOOSE(1+MOD(PED_ONLY!$C$5+6-2,7),"S","M","T","W","T","F","S")</f>
        <v>F</v>
      </c>
      <c r="X6" s="17" t="str">
        <f>CHOOSE(1+MOD(PED_ONLY!$C$5+7-2,7),"S","M","T","W","T","F","S")</f>
        <v>S</v>
      </c>
      <c r="AA6" s="4" t="s">
        <v>1994</v>
      </c>
      <c r="AC6" s="4" t="s">
        <v>1995</v>
      </c>
    </row>
    <row r="7" spans="1:29" x14ac:dyDescent="0.3">
      <c r="B7" s="18" t="str">
        <f>IF(WEEKDAY(B5,1)=MOD(PED_ONLY!$C$5,7),B5,"")</f>
        <v/>
      </c>
      <c r="C7" s="19">
        <f>IF(B7="",IF(WEEKDAY(B5,1)=MOD(PED_ONLY!$C$5,7)+1,B5,""),B7+1)</f>
        <v>45474</v>
      </c>
      <c r="D7" s="19">
        <f>IF(C7="",IF(WEEKDAY(B5,1)=MOD(PED_ONLY!$C$5+1,7)+1,B5,""),C7+1)</f>
        <v>45475</v>
      </c>
      <c r="E7" s="19">
        <f>IF(D7="",IF(WEEKDAY(B5,1)=MOD(PED_ONLY!$C$5+2,7)+1,B5,""),D7+1)</f>
        <v>45476</v>
      </c>
      <c r="F7" s="19">
        <f>IF(E7="",IF(WEEKDAY(B5,1)=MOD(PED_ONLY!$C$5+3,7)+1,B5,""),E7+1)</f>
        <v>45477</v>
      </c>
      <c r="G7" s="19">
        <f>IF(F7="",IF(WEEKDAY(B5,1)=MOD(PED_ONLY!$C$5+4,7)+1,B5,""),F7+1)</f>
        <v>45478</v>
      </c>
      <c r="H7" s="20">
        <f>IF(G7="",IF(WEEKDAY(B5,1)=MOD(PED_ONLY!$C$5+5,7)+1,B5,""),G7+1)</f>
        <v>45479</v>
      </c>
      <c r="I7" s="5">
        <f>NETWORKDAYS(MIN(B7:H7),MAX(B7:H7),Dates!$B$1:$B$180)</f>
        <v>5</v>
      </c>
      <c r="J7" s="18" t="str">
        <f>IF(WEEKDAY(J5,1)=MOD(PED_ONLY!$C$5,7),J5,"")</f>
        <v/>
      </c>
      <c r="K7" s="19" t="str">
        <f>IF(J7="",IF(WEEKDAY(J5,1)=MOD(PED_ONLY!$C$5,7)+1,J5,""),J7+1)</f>
        <v/>
      </c>
      <c r="L7" s="19" t="str">
        <f>IF(K7="",IF(WEEKDAY(J5,1)=MOD(PED_ONLY!$C$5+1,7)+1,J5,""),K7+1)</f>
        <v/>
      </c>
      <c r="M7" s="19" t="str">
        <f>IF(L7="",IF(WEEKDAY(J5,1)=MOD(PED_ONLY!$C$5+2,7)+1,J5,""),L7+1)</f>
        <v/>
      </c>
      <c r="N7" s="19">
        <f>IF(M7="",IF(WEEKDAY(J5,1)=MOD(PED_ONLY!$C$5+3,7)+1,J5,""),M7+1)</f>
        <v>45505</v>
      </c>
      <c r="O7" s="19">
        <f>IF(N7="",IF(WEEKDAY(J5,1)=MOD(PED_ONLY!$C$5+4,7)+1,J5,""),N7+1)</f>
        <v>45506</v>
      </c>
      <c r="P7" s="20">
        <f>IF(O7="",IF(WEEKDAY(J5,1)=MOD(PED_ONLY!$C$5+5,7)+1,J5,""),O7+1)</f>
        <v>45507</v>
      </c>
      <c r="Q7" s="5">
        <f>NETWORKDAYS(MIN(J7:P7),MAX(J7:P7),Dates!$B$1:$B$180)</f>
        <v>2</v>
      </c>
      <c r="R7" s="18">
        <f>IF(WEEKDAY(R5,1)=MOD(PED_ONLY!$C$5,7),R5,"")</f>
        <v>45536</v>
      </c>
      <c r="S7" s="19">
        <f>IF(R7="",IF(WEEKDAY(R5,1)=MOD(PED_ONLY!$C$5,7)+1,R5,""),R7+1)</f>
        <v>45537</v>
      </c>
      <c r="T7" s="19">
        <f>IF(S7="",IF(WEEKDAY(R5,1)=MOD(PED_ONLY!$C$5+1,7)+1,R5,""),S7+1)</f>
        <v>45538</v>
      </c>
      <c r="U7" s="19">
        <f>IF(T7="",IF(WEEKDAY(R5,1)=MOD(PED_ONLY!$C$5+2,7)+1,R5,""),T7+1)</f>
        <v>45539</v>
      </c>
      <c r="V7" s="19">
        <f>IF(U7="",IF(WEEKDAY(R5,1)=MOD(PED_ONLY!$C$5+3,7)+1,R5,""),U7+1)</f>
        <v>45540</v>
      </c>
      <c r="W7" s="19">
        <f>IF(V7="",IF(WEEKDAY(R5,1)=MOD(PED_ONLY!$C$5+4,7)+1,R5,""),V7+1)</f>
        <v>45541</v>
      </c>
      <c r="X7" s="20">
        <f>IF(W7="",IF(WEEKDAY(R5,1)=MOD(PED_ONLY!$C$5+5,7)+1,R5,""),W7+1)</f>
        <v>45542</v>
      </c>
      <c r="Y7" s="5">
        <f>NETWORKDAYS(MIN(R7:X7),MAX(R7:X7),Dates!$B$1:$B$180)</f>
        <v>5</v>
      </c>
    </row>
    <row r="8" spans="1:29" x14ac:dyDescent="0.3">
      <c r="B8" s="21">
        <f>IF(H7="","",IF(MONTH(H7+1)&lt;&gt;MONTH(H7),"",H7+1))</f>
        <v>45480</v>
      </c>
      <c r="C8" s="22">
        <f t="shared" ref="C8:H12" si="0">IF(B8="","",IF(MONTH(B8+1)&lt;&gt;MONTH(B8),"",B8+1))</f>
        <v>45481</v>
      </c>
      <c r="D8" s="22">
        <f t="shared" si="0"/>
        <v>45482</v>
      </c>
      <c r="E8" s="22">
        <f t="shared" si="0"/>
        <v>45483</v>
      </c>
      <c r="F8" s="22">
        <f t="shared" si="0"/>
        <v>45484</v>
      </c>
      <c r="G8" s="22">
        <f t="shared" si="0"/>
        <v>45485</v>
      </c>
      <c r="H8" s="23">
        <f t="shared" si="0"/>
        <v>45486</v>
      </c>
      <c r="I8" s="5">
        <f>NETWORKDAYS(MIN(B8:H8),MAX(B8:H8),Dates!$B$1:$B$180)</f>
        <v>5</v>
      </c>
      <c r="J8" s="21">
        <f>IF(P7="","",IF(MONTH(P7+1)&lt;&gt;MONTH(P7),"",P7+1))</f>
        <v>45508</v>
      </c>
      <c r="K8" s="22">
        <f t="shared" ref="K8:P12" si="1">IF(J8="","",IF(MONTH(J8+1)&lt;&gt;MONTH(J8),"",J8+1))</f>
        <v>45509</v>
      </c>
      <c r="L8" s="22">
        <f t="shared" si="1"/>
        <v>45510</v>
      </c>
      <c r="M8" s="22">
        <f t="shared" si="1"/>
        <v>45511</v>
      </c>
      <c r="N8" s="22">
        <f t="shared" si="1"/>
        <v>45512</v>
      </c>
      <c r="O8" s="22">
        <f t="shared" si="1"/>
        <v>45513</v>
      </c>
      <c r="P8" s="23">
        <f t="shared" si="1"/>
        <v>45514</v>
      </c>
      <c r="Q8" s="5">
        <f>NETWORKDAYS(MIN(J8:P8),MAX(J8:P8),Dates!$B$1:$B$180)</f>
        <v>5</v>
      </c>
      <c r="R8" s="21">
        <f>IF(X7="","",IF(MONTH(X7+1)&lt;&gt;MONTH(X7),"",X7+1))</f>
        <v>45543</v>
      </c>
      <c r="S8" s="22">
        <f t="shared" ref="S8:X12" si="2">IF(R8="","",IF(MONTH(R8+1)&lt;&gt;MONTH(R8),"",R8+1))</f>
        <v>45544</v>
      </c>
      <c r="T8" s="22">
        <f t="shared" si="2"/>
        <v>45545</v>
      </c>
      <c r="U8" s="22">
        <f t="shared" si="2"/>
        <v>45546</v>
      </c>
      <c r="V8" s="22">
        <f t="shared" si="2"/>
        <v>45547</v>
      </c>
      <c r="W8" s="22">
        <f t="shared" si="2"/>
        <v>45548</v>
      </c>
      <c r="X8" s="23">
        <f t="shared" si="2"/>
        <v>45549</v>
      </c>
      <c r="Y8" s="5">
        <f>NETWORKDAYS(MIN(R8:X8),MAX(R8:X8),Dates!$B$1:$B$180)</f>
        <v>5</v>
      </c>
      <c r="AA8" s="4" t="s">
        <v>1996</v>
      </c>
    </row>
    <row r="9" spans="1:29" x14ac:dyDescent="0.3">
      <c r="B9" s="21">
        <f>IF(H8="","",IF(MONTH(H8+1)&lt;&gt;MONTH(H8),"",H8+1))</f>
        <v>45487</v>
      </c>
      <c r="C9" s="22">
        <f t="shared" si="0"/>
        <v>45488</v>
      </c>
      <c r="D9" s="22">
        <f t="shared" si="0"/>
        <v>45489</v>
      </c>
      <c r="E9" s="22">
        <f t="shared" si="0"/>
        <v>45490</v>
      </c>
      <c r="F9" s="22">
        <f t="shared" si="0"/>
        <v>45491</v>
      </c>
      <c r="G9" s="22">
        <f t="shared" si="0"/>
        <v>45492</v>
      </c>
      <c r="H9" s="23">
        <f t="shared" si="0"/>
        <v>45493</v>
      </c>
      <c r="I9" s="5">
        <f>NETWORKDAYS(MIN(B9:H9),MAX(B9:H9),Dates!$B$1:$B$180)</f>
        <v>5</v>
      </c>
      <c r="J9" s="21">
        <f>IF(P8="","",IF(MONTH(P8+1)&lt;&gt;MONTH(P8),"",P8+1))</f>
        <v>45515</v>
      </c>
      <c r="K9" s="22">
        <f t="shared" si="1"/>
        <v>45516</v>
      </c>
      <c r="L9" s="22">
        <f t="shared" si="1"/>
        <v>45517</v>
      </c>
      <c r="M9" s="22">
        <f t="shared" si="1"/>
        <v>45518</v>
      </c>
      <c r="N9" s="22">
        <f t="shared" si="1"/>
        <v>45519</v>
      </c>
      <c r="O9" s="22">
        <f t="shared" si="1"/>
        <v>45520</v>
      </c>
      <c r="P9" s="23">
        <f t="shared" si="1"/>
        <v>45521</v>
      </c>
      <c r="Q9" s="5">
        <f>NETWORKDAYS(MIN(J9:P9),MAX(J9:P9),Dates!$B$1:$B$180)</f>
        <v>5</v>
      </c>
      <c r="R9" s="21">
        <f>IF(X8="","",IF(MONTH(X8+1)&lt;&gt;MONTH(X8),"",X8+1))</f>
        <v>45550</v>
      </c>
      <c r="S9" s="22">
        <f t="shared" si="2"/>
        <v>45551</v>
      </c>
      <c r="T9" s="22">
        <f t="shared" si="2"/>
        <v>45552</v>
      </c>
      <c r="U9" s="22">
        <f t="shared" si="2"/>
        <v>45553</v>
      </c>
      <c r="V9" s="22">
        <f t="shared" si="2"/>
        <v>45554</v>
      </c>
      <c r="W9" s="22">
        <f t="shared" si="2"/>
        <v>45555</v>
      </c>
      <c r="X9" s="23">
        <f t="shared" si="2"/>
        <v>45556</v>
      </c>
      <c r="Y9" s="5">
        <f>NETWORKDAYS(MIN(R9:X9),MAX(R9:X9),Dates!$B$1:$B$180)</f>
        <v>5</v>
      </c>
      <c r="AA9" s="4" t="s">
        <v>1997</v>
      </c>
    </row>
    <row r="10" spans="1:29" x14ac:dyDescent="0.3">
      <c r="B10" s="21">
        <f>IF(H9="","",IF(MONTH(H9+1)&lt;&gt;MONTH(H9),"",H9+1))</f>
        <v>45494</v>
      </c>
      <c r="C10" s="22">
        <f t="shared" si="0"/>
        <v>45495</v>
      </c>
      <c r="D10" s="22">
        <f t="shared" si="0"/>
        <v>45496</v>
      </c>
      <c r="E10" s="22">
        <f t="shared" si="0"/>
        <v>45497</v>
      </c>
      <c r="F10" s="22">
        <f t="shared" si="0"/>
        <v>45498</v>
      </c>
      <c r="G10" s="22">
        <f t="shared" si="0"/>
        <v>45499</v>
      </c>
      <c r="H10" s="23">
        <f t="shared" si="0"/>
        <v>45500</v>
      </c>
      <c r="I10" s="5">
        <f>NETWORKDAYS(MIN(B10:H10),MAX(B10:H10),Dates!$B$1:$B$180)</f>
        <v>5</v>
      </c>
      <c r="J10" s="21">
        <f>IF(P9="","",IF(MONTH(P9+1)&lt;&gt;MONTH(P9),"",P9+1))</f>
        <v>45522</v>
      </c>
      <c r="K10" s="22">
        <f t="shared" si="1"/>
        <v>45523</v>
      </c>
      <c r="L10" s="22">
        <f t="shared" si="1"/>
        <v>45524</v>
      </c>
      <c r="M10" s="22">
        <f t="shared" si="1"/>
        <v>45525</v>
      </c>
      <c r="N10" s="22">
        <f t="shared" si="1"/>
        <v>45526</v>
      </c>
      <c r="O10" s="22">
        <f t="shared" si="1"/>
        <v>45527</v>
      </c>
      <c r="P10" s="23">
        <f t="shared" si="1"/>
        <v>45528</v>
      </c>
      <c r="Q10" s="5">
        <f>NETWORKDAYS(MIN(J10:P10),MAX(J10:P10),Dates!$B$1:$B$180)</f>
        <v>5</v>
      </c>
      <c r="R10" s="21">
        <f>IF(X9="","",IF(MONTH(X9+1)&lt;&gt;MONTH(X9),"",X9+1))</f>
        <v>45557</v>
      </c>
      <c r="S10" s="22">
        <f t="shared" si="2"/>
        <v>45558</v>
      </c>
      <c r="T10" s="22">
        <f t="shared" si="2"/>
        <v>45559</v>
      </c>
      <c r="U10" s="22">
        <f t="shared" si="2"/>
        <v>45560</v>
      </c>
      <c r="V10" s="22">
        <f t="shared" si="2"/>
        <v>45561</v>
      </c>
      <c r="W10" s="22">
        <f t="shared" si="2"/>
        <v>45562</v>
      </c>
      <c r="X10" s="23">
        <f t="shared" si="2"/>
        <v>45563</v>
      </c>
      <c r="Y10" s="5">
        <f>NETWORKDAYS(MIN(R10:X10),MAX(R10:X10),Dates!$B$1:$B$180)</f>
        <v>5</v>
      </c>
    </row>
    <row r="11" spans="1:29" x14ac:dyDescent="0.3">
      <c r="B11" s="21">
        <f>IF(H10="","",IF(MONTH(H10+1)&lt;&gt;MONTH(H10),"",H10+1))</f>
        <v>45501</v>
      </c>
      <c r="C11" s="22">
        <f t="shared" si="0"/>
        <v>45502</v>
      </c>
      <c r="D11" s="22">
        <f t="shared" si="0"/>
        <v>45503</v>
      </c>
      <c r="E11" s="22">
        <f t="shared" si="0"/>
        <v>45504</v>
      </c>
      <c r="F11" s="22" t="str">
        <f t="shared" si="0"/>
        <v/>
      </c>
      <c r="G11" s="22" t="str">
        <f t="shared" si="0"/>
        <v/>
      </c>
      <c r="H11" s="23" t="str">
        <f t="shared" si="0"/>
        <v/>
      </c>
      <c r="I11" s="5">
        <f>NETWORKDAYS(MIN(B11:H11),MAX(B11:H11),Dates!$B$1:$B$180)</f>
        <v>3</v>
      </c>
      <c r="J11" s="21">
        <f>IF(P10="","",IF(MONTH(P10+1)&lt;&gt;MONTH(P10),"",P10+1))</f>
        <v>45529</v>
      </c>
      <c r="K11" s="22">
        <f t="shared" si="1"/>
        <v>45530</v>
      </c>
      <c r="L11" s="22">
        <f t="shared" si="1"/>
        <v>45531</v>
      </c>
      <c r="M11" s="22">
        <f t="shared" si="1"/>
        <v>45532</v>
      </c>
      <c r="N11" s="22">
        <f t="shared" si="1"/>
        <v>45533</v>
      </c>
      <c r="O11" s="22">
        <f t="shared" si="1"/>
        <v>45534</v>
      </c>
      <c r="P11" s="23">
        <f t="shared" si="1"/>
        <v>45535</v>
      </c>
      <c r="Q11" s="5">
        <f>NETWORKDAYS(MIN(J11:P11),MAX(J11:P11),Dates!$B$1:$B$180)</f>
        <v>5</v>
      </c>
      <c r="R11" s="21">
        <f>IF(X10="","",IF(MONTH(X10+1)&lt;&gt;MONTH(X10),"",X10+1))</f>
        <v>45564</v>
      </c>
      <c r="S11" s="22">
        <f t="shared" si="2"/>
        <v>45565</v>
      </c>
      <c r="T11" s="22" t="str">
        <f t="shared" si="2"/>
        <v/>
      </c>
      <c r="U11" s="22" t="str">
        <f t="shared" si="2"/>
        <v/>
      </c>
      <c r="V11" s="22" t="str">
        <f t="shared" si="2"/>
        <v/>
      </c>
      <c r="W11" s="22" t="str">
        <f t="shared" si="2"/>
        <v/>
      </c>
      <c r="X11" s="23" t="str">
        <f t="shared" si="2"/>
        <v/>
      </c>
      <c r="Y11" s="5">
        <f>NETWORKDAYS(MIN(R11:X11),MAX(R11:X11),Dates!$B$1:$B$180)</f>
        <v>1</v>
      </c>
      <c r="AA11" s="4" t="s">
        <v>1998</v>
      </c>
    </row>
    <row r="12" spans="1:29" x14ac:dyDescent="0.3">
      <c r="B12" s="24" t="str">
        <f>IF(H11="","",IF(MONTH(H11+1)&lt;&gt;MONTH(H11),"",H11+1))</f>
        <v/>
      </c>
      <c r="C12" s="25" t="str">
        <f t="shared" si="0"/>
        <v/>
      </c>
      <c r="D12" s="25" t="str">
        <f t="shared" si="0"/>
        <v/>
      </c>
      <c r="E12" s="25" t="str">
        <f t="shared" si="0"/>
        <v/>
      </c>
      <c r="F12" s="25" t="str">
        <f t="shared" si="0"/>
        <v/>
      </c>
      <c r="G12" s="25" t="str">
        <f t="shared" si="0"/>
        <v/>
      </c>
      <c r="H12" s="26" t="str">
        <f t="shared" si="0"/>
        <v/>
      </c>
      <c r="I12" s="5">
        <f>NETWORKDAYS(MIN(B12:H12),MAX(B12:H12),Dates!$B$1:$B$180)</f>
        <v>0</v>
      </c>
      <c r="J12" s="24" t="str">
        <f>IF(P11="","",IF(MONTH(P11+1)&lt;&gt;MONTH(P11),"",P11+1))</f>
        <v/>
      </c>
      <c r="K12" s="25" t="str">
        <f t="shared" si="1"/>
        <v/>
      </c>
      <c r="L12" s="25" t="str">
        <f t="shared" si="1"/>
        <v/>
      </c>
      <c r="M12" s="25" t="str">
        <f t="shared" si="1"/>
        <v/>
      </c>
      <c r="N12" s="25" t="str">
        <f t="shared" si="1"/>
        <v/>
      </c>
      <c r="O12" s="25" t="str">
        <f t="shared" si="1"/>
        <v/>
      </c>
      <c r="P12" s="26" t="str">
        <f t="shared" si="1"/>
        <v/>
      </c>
      <c r="Q12" s="5">
        <f>NETWORKDAYS(MIN(J12:P12),MAX(J12:P12),Dates!$B$1:$B$180)</f>
        <v>0</v>
      </c>
      <c r="R12" s="24" t="str">
        <f>IF(X11="","",IF(MONTH(X11+1)&lt;&gt;MONTH(X11),"",X11+1))</f>
        <v/>
      </c>
      <c r="S12" s="25" t="str">
        <f t="shared" si="2"/>
        <v/>
      </c>
      <c r="T12" s="25" t="str">
        <f t="shared" si="2"/>
        <v/>
      </c>
      <c r="U12" s="25" t="str">
        <f t="shared" si="2"/>
        <v/>
      </c>
      <c r="V12" s="25" t="str">
        <f t="shared" si="2"/>
        <v/>
      </c>
      <c r="W12" s="25" t="str">
        <f t="shared" si="2"/>
        <v/>
      </c>
      <c r="X12" s="26" t="str">
        <f t="shared" si="2"/>
        <v/>
      </c>
      <c r="Y12" s="5">
        <f>NETWORKDAYS(MIN(R12:X12),MAX(R12:X12),Dates!$B$1:$B$180)</f>
        <v>0</v>
      </c>
      <c r="AA12" s="4" t="s">
        <v>1994</v>
      </c>
      <c r="AC12" s="4" t="s">
        <v>1999</v>
      </c>
    </row>
    <row r="13" spans="1:29" x14ac:dyDescent="0.3">
      <c r="B13" s="27" t="s">
        <v>2000</v>
      </c>
      <c r="H13" s="28">
        <f>IF(OR('Calendar Input'!C23=0,'Calendar Input'!C24=0),0,NETWORKDAYS(B5,EOMONTH(B5,0),Dates!$A$1:$A$910))</f>
        <v>0</v>
      </c>
      <c r="J13" s="27" t="s">
        <v>2001</v>
      </c>
      <c r="P13" s="28">
        <f>IF(OR('Calendar Input'!C23=0,'Calendar Input'!C24=0),0,NETWORKDAYS(J5,EOMONTH(J5,0),Dates!$A$1:$A$910))</f>
        <v>0</v>
      </c>
      <c r="R13" s="27" t="s">
        <v>2002</v>
      </c>
      <c r="X13" s="28">
        <f>IF(OR('Calendar Input'!C23=0,'Calendar Input'!C24=0),0,NETWORKDAYS(R5,EOMONTH(R5,0),Dates!$A$1:$A$910))</f>
        <v>0</v>
      </c>
    </row>
    <row r="14" spans="1:29" x14ac:dyDescent="0.3">
      <c r="B14" s="11">
        <f>DATE(YEAR(R5+42),MONTH(R5+42),1)</f>
        <v>45566</v>
      </c>
      <c r="C14" s="12"/>
      <c r="D14" s="12"/>
      <c r="E14" s="12"/>
      <c r="F14" s="12"/>
      <c r="G14" s="12"/>
      <c r="H14" s="14"/>
      <c r="J14" s="11">
        <f>DATE(YEAR(B14+42),MONTH(B14+42),1)</f>
        <v>45597</v>
      </c>
      <c r="K14" s="12"/>
      <c r="L14" s="12"/>
      <c r="M14" s="12"/>
      <c r="N14" s="12"/>
      <c r="O14" s="12"/>
      <c r="P14" s="14"/>
      <c r="R14" s="11">
        <f>DATE(YEAR(J14+42),MONTH(J14+42),1)</f>
        <v>45627</v>
      </c>
      <c r="S14" s="12"/>
      <c r="T14" s="12"/>
      <c r="U14" s="12"/>
      <c r="V14" s="12"/>
      <c r="W14" s="12"/>
      <c r="X14" s="14"/>
      <c r="AA14" s="4" t="s">
        <v>2003</v>
      </c>
    </row>
    <row r="15" spans="1:29" x14ac:dyDescent="0.3">
      <c r="B15" s="15" t="str">
        <f>CHOOSE(1+MOD(PED_ONLY!$C$5+1-2,7),"S","M","T","W","T","F","S")</f>
        <v>S</v>
      </c>
      <c r="C15" s="16" t="str">
        <f>CHOOSE(1+MOD(PED_ONLY!$C$5+2-2,7),"S","M","T","W","T","F","S")</f>
        <v>M</v>
      </c>
      <c r="D15" s="16" t="str">
        <f>CHOOSE(1+MOD(PED_ONLY!$C$5+3-2,7),"S","M","T","W","T","F","S")</f>
        <v>T</v>
      </c>
      <c r="E15" s="16" t="str">
        <f>CHOOSE(1+MOD(PED_ONLY!$C$5+4-2,7),"S","M","T","W","T","F","S")</f>
        <v>W</v>
      </c>
      <c r="F15" s="16" t="str">
        <f>CHOOSE(1+MOD(PED_ONLY!$C$5+5-2,7),"S","M","T","W","T","F","S")</f>
        <v>T</v>
      </c>
      <c r="G15" s="16" t="str">
        <f>CHOOSE(1+MOD(PED_ONLY!$C$5+6-2,7),"S","M","T","W","T","F","S")</f>
        <v>F</v>
      </c>
      <c r="H15" s="17" t="str">
        <f>CHOOSE(1+MOD(PED_ONLY!$C$5+7-2,7),"S","M","T","W","T","F","S")</f>
        <v>S</v>
      </c>
      <c r="J15" s="15" t="str">
        <f>CHOOSE(1+MOD(PED_ONLY!$C$5+1-2,7),"S","M","T","W","T","F","S")</f>
        <v>S</v>
      </c>
      <c r="K15" s="16" t="str">
        <f>CHOOSE(1+MOD(PED_ONLY!$C$5+2-2,7),"S","M","T","W","T","F","S")</f>
        <v>M</v>
      </c>
      <c r="L15" s="16" t="str">
        <f>CHOOSE(1+MOD(PED_ONLY!$C$5+3-2,7),"S","M","T","W","T","F","S")</f>
        <v>T</v>
      </c>
      <c r="M15" s="16" t="str">
        <f>CHOOSE(1+MOD(PED_ONLY!$C$5+4-2,7),"S","M","T","W","T","F","S")</f>
        <v>W</v>
      </c>
      <c r="N15" s="16" t="str">
        <f>CHOOSE(1+MOD(PED_ONLY!$C$5+5-2,7),"S","M","T","W","T","F","S")</f>
        <v>T</v>
      </c>
      <c r="O15" s="16" t="str">
        <f>CHOOSE(1+MOD(PED_ONLY!$C$5+6-2,7),"S","M","T","W","T","F","S")</f>
        <v>F</v>
      </c>
      <c r="P15" s="17" t="str">
        <f>CHOOSE(1+MOD(PED_ONLY!$C$5+7-2,7),"S","M","T","W","T","F","S")</f>
        <v>S</v>
      </c>
      <c r="R15" s="15" t="str">
        <f>CHOOSE(1+MOD(PED_ONLY!$C$5+1-2,7),"S","M","T","W","T","F","S")</f>
        <v>S</v>
      </c>
      <c r="S15" s="16" t="str">
        <f>CHOOSE(1+MOD(PED_ONLY!$C$5+2-2,7),"S","M","T","W","T","F","S")</f>
        <v>M</v>
      </c>
      <c r="T15" s="16" t="str">
        <f>CHOOSE(1+MOD(PED_ONLY!$C$5+3-2,7),"S","M","T","W","T","F","S")</f>
        <v>T</v>
      </c>
      <c r="U15" s="16" t="str">
        <f>CHOOSE(1+MOD(PED_ONLY!$C$5+4-2,7),"S","M","T","W","T","F","S")</f>
        <v>W</v>
      </c>
      <c r="V15" s="16" t="str">
        <f>CHOOSE(1+MOD(PED_ONLY!$C$5+5-2,7),"S","M","T","W","T","F","S")</f>
        <v>T</v>
      </c>
      <c r="W15" s="16" t="str">
        <f>CHOOSE(1+MOD(PED_ONLY!$C$5+6-2,7),"S","M","T","W","T","F","S")</f>
        <v>F</v>
      </c>
      <c r="X15" s="17" t="str">
        <f>CHOOSE(1+MOD(PED_ONLY!$C$5+7-2,7),"S","M","T","W","T","F","S")</f>
        <v>S</v>
      </c>
      <c r="AA15" s="4" t="s">
        <v>2004</v>
      </c>
    </row>
    <row r="16" spans="1:29" x14ac:dyDescent="0.3">
      <c r="B16" s="18" t="str">
        <f>IF(WEEKDAY(B14,1)=MOD(PED_ONLY!$C$5,7),B14,"")</f>
        <v/>
      </c>
      <c r="C16" s="19" t="str">
        <f>IF(B16="",IF(WEEKDAY(B14,1)=MOD(PED_ONLY!$C$5,7)+1,B14,""),B16+1)</f>
        <v/>
      </c>
      <c r="D16" s="19">
        <f>IF(C16="",IF(WEEKDAY(B14,1)=MOD(PED_ONLY!$C$5+1,7)+1,B14,""),C16+1)</f>
        <v>45566</v>
      </c>
      <c r="E16" s="19">
        <f>IF(D16="",IF(WEEKDAY(B14,1)=MOD(PED_ONLY!$C$5+2,7)+1,B14,""),D16+1)</f>
        <v>45567</v>
      </c>
      <c r="F16" s="19">
        <f>IF(E16="",IF(WEEKDAY(B14,1)=MOD(PED_ONLY!$C$5+3,7)+1,B14,""),E16+1)</f>
        <v>45568</v>
      </c>
      <c r="G16" s="19">
        <f>IF(F16="",IF(WEEKDAY(B14,1)=MOD(PED_ONLY!$C$5+4,7)+1,B14,""),F16+1)</f>
        <v>45569</v>
      </c>
      <c r="H16" s="20">
        <f>IF(G16="",IF(WEEKDAY(B14,1)=MOD(PED_ONLY!$C$5+5,7)+1,B14,""),G16+1)</f>
        <v>45570</v>
      </c>
      <c r="I16" s="5">
        <f>NETWORKDAYS(MIN(B16:H16),MAX(B16:H16),Dates!$B$1:$B$180)</f>
        <v>4</v>
      </c>
      <c r="J16" s="18" t="str">
        <f>IF(WEEKDAY(J14,1)=MOD(PED_ONLY!$C$5,7),J14,"")</f>
        <v/>
      </c>
      <c r="K16" s="19" t="str">
        <f>IF(J16="",IF(WEEKDAY(J14,1)=MOD(PED_ONLY!$C$5,7)+1,J14,""),J16+1)</f>
        <v/>
      </c>
      <c r="L16" s="19" t="str">
        <f>IF(K16="",IF(WEEKDAY(J14,1)=MOD(PED_ONLY!$C$5+1,7)+1,J14,""),K16+1)</f>
        <v/>
      </c>
      <c r="M16" s="19" t="str">
        <f>IF(L16="",IF(WEEKDAY(J14,1)=MOD(PED_ONLY!$C$5+2,7)+1,J14,""),L16+1)</f>
        <v/>
      </c>
      <c r="N16" s="19" t="str">
        <f>IF(M16="",IF(WEEKDAY(J14,1)=MOD(PED_ONLY!$C$5+3,7)+1,J14,""),M16+1)</f>
        <v/>
      </c>
      <c r="O16" s="19">
        <f>IF(N16="",IF(WEEKDAY(J14,1)=MOD(PED_ONLY!$C$5+4,7)+1,J14,""),N16+1)</f>
        <v>45597</v>
      </c>
      <c r="P16" s="20">
        <f>IF(O16="",IF(WEEKDAY(J14,1)=MOD(PED_ONLY!$C$5+5,7)+1,J14,""),O16+1)</f>
        <v>45598</v>
      </c>
      <c r="Q16" s="5">
        <f>NETWORKDAYS(MIN(J16:P16),MAX(J16:P16),Dates!$B$1:$B$180)</f>
        <v>1</v>
      </c>
      <c r="R16" s="18">
        <f>IF(WEEKDAY(R14,1)=MOD(PED_ONLY!$C$5,7),R14,"")</f>
        <v>45627</v>
      </c>
      <c r="S16" s="19">
        <f>IF(R16="",IF(WEEKDAY(R14,1)=MOD(PED_ONLY!$C$5,7)+1,R14,""),R16+1)</f>
        <v>45628</v>
      </c>
      <c r="T16" s="19">
        <f>IF(S16="",IF(WEEKDAY(R14,1)=MOD(PED_ONLY!$C$5+1,7)+1,R14,""),S16+1)</f>
        <v>45629</v>
      </c>
      <c r="U16" s="19">
        <f>IF(T16="",IF(WEEKDAY(R14,1)=MOD(PED_ONLY!$C$5+2,7)+1,R14,""),T16+1)</f>
        <v>45630</v>
      </c>
      <c r="V16" s="19">
        <f>IF(U16="",IF(WEEKDAY(R14,1)=MOD(PED_ONLY!$C$5+3,7)+1,R14,""),U16+1)</f>
        <v>45631</v>
      </c>
      <c r="W16" s="19">
        <f>IF(V16="",IF(WEEKDAY(R14,1)=MOD(PED_ONLY!$C$5+4,7)+1,R14,""),V16+1)</f>
        <v>45632</v>
      </c>
      <c r="X16" s="20">
        <f>IF(W16="",IF(WEEKDAY(R14,1)=MOD(PED_ONLY!$C$5+5,7)+1,R14,""),W16+1)</f>
        <v>45633</v>
      </c>
      <c r="Y16" s="5">
        <f>NETWORKDAYS(MIN(R16:X16),MAX(R16:X16),Dates!$B$1:$B$180)</f>
        <v>5</v>
      </c>
    </row>
    <row r="17" spans="2:33" x14ac:dyDescent="0.3">
      <c r="B17" s="21">
        <f>IF(H16="","",IF(MONTH(H16+1)&lt;&gt;MONTH(H16),"",H16+1))</f>
        <v>45571</v>
      </c>
      <c r="C17" s="22">
        <f t="shared" ref="C17:H21" si="3">IF(B17="","",IF(MONTH(B17+1)&lt;&gt;MONTH(B17),"",B17+1))</f>
        <v>45572</v>
      </c>
      <c r="D17" s="22">
        <f t="shared" si="3"/>
        <v>45573</v>
      </c>
      <c r="E17" s="22">
        <f t="shared" si="3"/>
        <v>45574</v>
      </c>
      <c r="F17" s="22">
        <f t="shared" si="3"/>
        <v>45575</v>
      </c>
      <c r="G17" s="22">
        <f t="shared" si="3"/>
        <v>45576</v>
      </c>
      <c r="H17" s="23">
        <f t="shared" si="3"/>
        <v>45577</v>
      </c>
      <c r="I17" s="5">
        <f>NETWORKDAYS(MIN(B17:H17),MAX(B17:H17),Dates!$B$1:$B$180)</f>
        <v>5</v>
      </c>
      <c r="J17" s="21">
        <f>IF(P16="","",IF(MONTH(P16+1)&lt;&gt;MONTH(P16),"",P16+1))</f>
        <v>45599</v>
      </c>
      <c r="K17" s="22">
        <f t="shared" ref="K17:P21" si="4">IF(J17="","",IF(MONTH(J17+1)&lt;&gt;MONTH(J17),"",J17+1))</f>
        <v>45600</v>
      </c>
      <c r="L17" s="22">
        <f t="shared" si="4"/>
        <v>45601</v>
      </c>
      <c r="M17" s="22">
        <f t="shared" si="4"/>
        <v>45602</v>
      </c>
      <c r="N17" s="22">
        <f t="shared" si="4"/>
        <v>45603</v>
      </c>
      <c r="O17" s="22">
        <f t="shared" si="4"/>
        <v>45604</v>
      </c>
      <c r="P17" s="23">
        <f t="shared" si="4"/>
        <v>45605</v>
      </c>
      <c r="Q17" s="5">
        <f>NETWORKDAYS(MIN(J17:P17),MAX(J17:P17),Dates!$B$1:$B$180)</f>
        <v>5</v>
      </c>
      <c r="R17" s="21">
        <f>IF(X16="","",IF(MONTH(X16+1)&lt;&gt;MONTH(X16),"",X16+1))</f>
        <v>45634</v>
      </c>
      <c r="S17" s="22">
        <f t="shared" ref="S17:X21" si="5">IF(R17="","",IF(MONTH(R17+1)&lt;&gt;MONTH(R17),"",R17+1))</f>
        <v>45635</v>
      </c>
      <c r="T17" s="22">
        <f t="shared" si="5"/>
        <v>45636</v>
      </c>
      <c r="U17" s="22">
        <f t="shared" si="5"/>
        <v>45637</v>
      </c>
      <c r="V17" s="22">
        <f t="shared" si="5"/>
        <v>45638</v>
      </c>
      <c r="W17" s="22">
        <f t="shared" si="5"/>
        <v>45639</v>
      </c>
      <c r="X17" s="23">
        <f t="shared" si="5"/>
        <v>45640</v>
      </c>
      <c r="Y17" s="5">
        <f>NETWORKDAYS(MIN(R17:X17),MAX(R17:X17),Dates!$B$1:$B$180)</f>
        <v>5</v>
      </c>
      <c r="AA17" s="4" t="s">
        <v>2005</v>
      </c>
    </row>
    <row r="18" spans="2:33" x14ac:dyDescent="0.3">
      <c r="B18" s="21">
        <f>IF(H17="","",IF(MONTH(H17+1)&lt;&gt;MONTH(H17),"",H17+1))</f>
        <v>45578</v>
      </c>
      <c r="C18" s="22">
        <f t="shared" si="3"/>
        <v>45579</v>
      </c>
      <c r="D18" s="22">
        <f t="shared" si="3"/>
        <v>45580</v>
      </c>
      <c r="E18" s="22">
        <f t="shared" si="3"/>
        <v>45581</v>
      </c>
      <c r="F18" s="22">
        <f t="shared" si="3"/>
        <v>45582</v>
      </c>
      <c r="G18" s="22">
        <f t="shared" si="3"/>
        <v>45583</v>
      </c>
      <c r="H18" s="23">
        <f t="shared" si="3"/>
        <v>45584</v>
      </c>
      <c r="I18" s="5">
        <f>NETWORKDAYS(MIN(B18:H18),MAX(B18:H18),Dates!$B$1:$B$180)</f>
        <v>5</v>
      </c>
      <c r="J18" s="21">
        <f>IF(P17="","",IF(MONTH(P17+1)&lt;&gt;MONTH(P17),"",P17+1))</f>
        <v>45606</v>
      </c>
      <c r="K18" s="22">
        <f t="shared" si="4"/>
        <v>45607</v>
      </c>
      <c r="L18" s="22">
        <f t="shared" si="4"/>
        <v>45608</v>
      </c>
      <c r="M18" s="22">
        <f t="shared" si="4"/>
        <v>45609</v>
      </c>
      <c r="N18" s="22">
        <f t="shared" si="4"/>
        <v>45610</v>
      </c>
      <c r="O18" s="22">
        <f t="shared" si="4"/>
        <v>45611</v>
      </c>
      <c r="P18" s="23">
        <f t="shared" si="4"/>
        <v>45612</v>
      </c>
      <c r="Q18" s="5">
        <f>NETWORKDAYS(MIN(J18:P18),MAX(J18:P18),Dates!$B$1:$B$180)</f>
        <v>5</v>
      </c>
      <c r="R18" s="21">
        <f>IF(X17="","",IF(MONTH(X17+1)&lt;&gt;MONTH(X17),"",X17+1))</f>
        <v>45641</v>
      </c>
      <c r="S18" s="22">
        <f t="shared" si="5"/>
        <v>45642</v>
      </c>
      <c r="T18" s="22">
        <f t="shared" si="5"/>
        <v>45643</v>
      </c>
      <c r="U18" s="22">
        <f t="shared" si="5"/>
        <v>45644</v>
      </c>
      <c r="V18" s="22">
        <f t="shared" si="5"/>
        <v>45645</v>
      </c>
      <c r="W18" s="22">
        <f t="shared" si="5"/>
        <v>45646</v>
      </c>
      <c r="X18" s="23">
        <f t="shared" si="5"/>
        <v>45647</v>
      </c>
      <c r="Y18" s="5">
        <f>NETWORKDAYS(MIN(R18:X18),MAX(R18:X18),Dates!$B$1:$B$180)</f>
        <v>5</v>
      </c>
      <c r="AA18" s="4" t="s">
        <v>2006</v>
      </c>
    </row>
    <row r="19" spans="2:33" x14ac:dyDescent="0.3">
      <c r="B19" s="21">
        <f>IF(H18="","",IF(MONTH(H18+1)&lt;&gt;MONTH(H18),"",H18+1))</f>
        <v>45585</v>
      </c>
      <c r="C19" s="22">
        <f t="shared" si="3"/>
        <v>45586</v>
      </c>
      <c r="D19" s="22">
        <f t="shared" si="3"/>
        <v>45587</v>
      </c>
      <c r="E19" s="22">
        <f t="shared" si="3"/>
        <v>45588</v>
      </c>
      <c r="F19" s="22">
        <f t="shared" si="3"/>
        <v>45589</v>
      </c>
      <c r="G19" s="22">
        <f t="shared" si="3"/>
        <v>45590</v>
      </c>
      <c r="H19" s="23">
        <f t="shared" si="3"/>
        <v>45591</v>
      </c>
      <c r="I19" s="5">
        <f>NETWORKDAYS(MIN(B19:H19),MAX(B19:H19),Dates!$B$1:$B$180)</f>
        <v>5</v>
      </c>
      <c r="J19" s="21">
        <f>IF(P18="","",IF(MONTH(P18+1)&lt;&gt;MONTH(P18),"",P18+1))</f>
        <v>45613</v>
      </c>
      <c r="K19" s="22">
        <f t="shared" si="4"/>
        <v>45614</v>
      </c>
      <c r="L19" s="22">
        <f t="shared" si="4"/>
        <v>45615</v>
      </c>
      <c r="M19" s="22">
        <f t="shared" si="4"/>
        <v>45616</v>
      </c>
      <c r="N19" s="22">
        <f t="shared" si="4"/>
        <v>45617</v>
      </c>
      <c r="O19" s="22">
        <f t="shared" si="4"/>
        <v>45618</v>
      </c>
      <c r="P19" s="23">
        <f t="shared" si="4"/>
        <v>45619</v>
      </c>
      <c r="Q19" s="5">
        <f>NETWORKDAYS(MIN(J19:P19),MAX(J19:P19),Dates!$B$1:$B$180)</f>
        <v>5</v>
      </c>
      <c r="R19" s="21">
        <f>IF(X18="","",IF(MONTH(X18+1)&lt;&gt;MONTH(X18),"",X18+1))</f>
        <v>45648</v>
      </c>
      <c r="S19" s="22">
        <f t="shared" si="5"/>
        <v>45649</v>
      </c>
      <c r="T19" s="22">
        <f t="shared" si="5"/>
        <v>45650</v>
      </c>
      <c r="U19" s="22">
        <f t="shared" si="5"/>
        <v>45651</v>
      </c>
      <c r="V19" s="22">
        <f t="shared" si="5"/>
        <v>45652</v>
      </c>
      <c r="W19" s="22">
        <f t="shared" si="5"/>
        <v>45653</v>
      </c>
      <c r="X19" s="23">
        <f t="shared" si="5"/>
        <v>45654</v>
      </c>
      <c r="Y19" s="5">
        <f>NETWORKDAYS(MIN(R19:X19),MAX(R19:X19),Dates!$B$1:$B$180)</f>
        <v>5</v>
      </c>
      <c r="AA19" s="6">
        <f>PED_ONLY!$C$11</f>
        <v>45574</v>
      </c>
      <c r="AC19" s="4" t="s">
        <v>2007</v>
      </c>
      <c r="AG19" s="4" t="s">
        <v>2008</v>
      </c>
    </row>
    <row r="20" spans="2:33" x14ac:dyDescent="0.3">
      <c r="B20" s="21">
        <f>IF(H19="","",IF(MONTH(H19+1)&lt;&gt;MONTH(H19),"",H19+1))</f>
        <v>45592</v>
      </c>
      <c r="C20" s="22">
        <f t="shared" si="3"/>
        <v>45593</v>
      </c>
      <c r="D20" s="22">
        <f t="shared" si="3"/>
        <v>45594</v>
      </c>
      <c r="E20" s="22">
        <f t="shared" si="3"/>
        <v>45595</v>
      </c>
      <c r="F20" s="22">
        <f t="shared" si="3"/>
        <v>45596</v>
      </c>
      <c r="G20" s="22" t="str">
        <f t="shared" si="3"/>
        <v/>
      </c>
      <c r="H20" s="23" t="str">
        <f t="shared" si="3"/>
        <v/>
      </c>
      <c r="I20" s="5">
        <f>NETWORKDAYS(MIN(B20:H20),MAX(B20:H20),Dates!$B$1:$B$180)</f>
        <v>4</v>
      </c>
      <c r="J20" s="21">
        <f>IF(P19="","",IF(MONTH(P19+1)&lt;&gt;MONTH(P19),"",P19+1))</f>
        <v>45620</v>
      </c>
      <c r="K20" s="22">
        <f t="shared" si="4"/>
        <v>45621</v>
      </c>
      <c r="L20" s="22">
        <f t="shared" si="4"/>
        <v>45622</v>
      </c>
      <c r="M20" s="22">
        <f t="shared" si="4"/>
        <v>45623</v>
      </c>
      <c r="N20" s="22">
        <f t="shared" si="4"/>
        <v>45624</v>
      </c>
      <c r="O20" s="22">
        <f t="shared" si="4"/>
        <v>45625</v>
      </c>
      <c r="P20" s="23">
        <f t="shared" si="4"/>
        <v>45626</v>
      </c>
      <c r="Q20" s="5">
        <f>NETWORKDAYS(MIN(J20:P20),MAX(J20:P20),Dates!$B$1:$B$180)</f>
        <v>5</v>
      </c>
      <c r="R20" s="21">
        <f>IF(X19="","",IF(MONTH(X19+1)&lt;&gt;MONTH(X19),"",X19+1))</f>
        <v>45655</v>
      </c>
      <c r="S20" s="22">
        <f t="shared" si="5"/>
        <v>45656</v>
      </c>
      <c r="T20" s="22">
        <f t="shared" si="5"/>
        <v>45657</v>
      </c>
      <c r="U20" s="22" t="str">
        <f t="shared" si="5"/>
        <v/>
      </c>
      <c r="V20" s="22" t="str">
        <f t="shared" si="5"/>
        <v/>
      </c>
      <c r="W20" s="22" t="str">
        <f t="shared" si="5"/>
        <v/>
      </c>
      <c r="X20" s="23" t="str">
        <f t="shared" si="5"/>
        <v/>
      </c>
      <c r="Y20" s="5">
        <f>NETWORKDAYS(MIN(R20:X20),MAX(R20:X20),Dates!$B$1:$B$180)</f>
        <v>2</v>
      </c>
      <c r="AA20" s="6">
        <f>PED_ONLY!$C$15</f>
        <v>45628</v>
      </c>
      <c r="AC20" s="4" t="s">
        <v>2009</v>
      </c>
      <c r="AG20" s="4" t="s">
        <v>2010</v>
      </c>
    </row>
    <row r="21" spans="2:33" x14ac:dyDescent="0.3">
      <c r="B21" s="24" t="str">
        <f>IF(H20="","",IF(MONTH(H20+1)&lt;&gt;MONTH(H20),"",H20+1))</f>
        <v/>
      </c>
      <c r="C21" s="25" t="str">
        <f t="shared" si="3"/>
        <v/>
      </c>
      <c r="D21" s="25" t="str">
        <f t="shared" si="3"/>
        <v/>
      </c>
      <c r="E21" s="25" t="str">
        <f t="shared" si="3"/>
        <v/>
      </c>
      <c r="F21" s="25" t="str">
        <f t="shared" si="3"/>
        <v/>
      </c>
      <c r="G21" s="25" t="str">
        <f t="shared" si="3"/>
        <v/>
      </c>
      <c r="H21" s="26" t="str">
        <f t="shared" si="3"/>
        <v/>
      </c>
      <c r="I21" s="5">
        <f>NETWORKDAYS(MIN(B21:H21),MAX(B21:H21),Dates!$B$1:$B$180)</f>
        <v>0</v>
      </c>
      <c r="J21" s="24" t="str">
        <f>IF(P20="","",IF(MONTH(P20+1)&lt;&gt;MONTH(P20),"",P20+1))</f>
        <v/>
      </c>
      <c r="K21" s="25" t="str">
        <f t="shared" si="4"/>
        <v/>
      </c>
      <c r="L21" s="25" t="str">
        <f t="shared" si="4"/>
        <v/>
      </c>
      <c r="M21" s="25" t="str">
        <f t="shared" si="4"/>
        <v/>
      </c>
      <c r="N21" s="25" t="str">
        <f t="shared" si="4"/>
        <v/>
      </c>
      <c r="O21" s="25" t="str">
        <f t="shared" si="4"/>
        <v/>
      </c>
      <c r="P21" s="26" t="str">
        <f t="shared" si="4"/>
        <v/>
      </c>
      <c r="Q21" s="5">
        <f>NETWORKDAYS(MIN(J21:P21),MAX(J21:P21),Dates!$B$1:$B$180)</f>
        <v>0</v>
      </c>
      <c r="R21" s="24" t="str">
        <f>IF(X20="","",IF(MONTH(X20+1)&lt;&gt;MONTH(X20),"",X20+1))</f>
        <v/>
      </c>
      <c r="S21" s="25" t="str">
        <f t="shared" si="5"/>
        <v/>
      </c>
      <c r="T21" s="25" t="str">
        <f t="shared" si="5"/>
        <v/>
      </c>
      <c r="U21" s="25" t="str">
        <f t="shared" si="5"/>
        <v/>
      </c>
      <c r="V21" s="25" t="str">
        <f t="shared" si="5"/>
        <v/>
      </c>
      <c r="W21" s="25" t="str">
        <f t="shared" si="5"/>
        <v/>
      </c>
      <c r="X21" s="26" t="str">
        <f t="shared" si="5"/>
        <v/>
      </c>
      <c r="Y21" s="5">
        <f>NETWORKDAYS(MIN(R21:X21),MAX(R21:X21),Dates!$B$1:$B$180)</f>
        <v>0</v>
      </c>
      <c r="AA21" s="6">
        <f>PED_ONLY!$C$21</f>
        <v>45700</v>
      </c>
      <c r="AC21" s="4" t="s">
        <v>2011</v>
      </c>
      <c r="AG21" s="4" t="s">
        <v>2012</v>
      </c>
    </row>
    <row r="22" spans="2:33" x14ac:dyDescent="0.3">
      <c r="B22" s="27" t="s">
        <v>2013</v>
      </c>
      <c r="H22" s="28">
        <f>IF(OR('Calendar Input'!C23=0,'Calendar Input'!C24=0),0,NETWORKDAYS(B14,EOMONTH(B14,0),Dates!$A$1:$A$910))</f>
        <v>0</v>
      </c>
      <c r="J22" s="27" t="s">
        <v>2014</v>
      </c>
      <c r="P22" s="28">
        <f>IF(OR('Calendar Input'!C23=0,'Calendar Input'!C24=0),0,NETWORKDAYS(J14,EOMONTH(J14,0),Dates!$A$1:$A$910))</f>
        <v>0</v>
      </c>
      <c r="R22" s="27" t="s">
        <v>2015</v>
      </c>
      <c r="X22" s="28">
        <f>IF(OR('Calendar Input'!C23=0,'Calendar Input'!C24=0),0,NETWORKDAYS(R14,EOMONTH(R14,0),Dates!$A$1:$A$910))</f>
        <v>0</v>
      </c>
    </row>
    <row r="23" spans="2:33" x14ac:dyDescent="0.3">
      <c r="B23" s="11">
        <f>DATE(YEAR(R14+42),MONTH(R14+42),1)</f>
        <v>45658</v>
      </c>
      <c r="C23" s="12"/>
      <c r="D23" s="12"/>
      <c r="E23" s="12"/>
      <c r="F23" s="12"/>
      <c r="G23" s="12"/>
      <c r="H23" s="14"/>
      <c r="J23" s="11">
        <f>DATE(YEAR(B23+42),MONTH(B23+42),1)</f>
        <v>45689</v>
      </c>
      <c r="K23" s="12"/>
      <c r="L23" s="12"/>
      <c r="M23" s="12"/>
      <c r="N23" s="12"/>
      <c r="O23" s="12"/>
      <c r="P23" s="14"/>
      <c r="R23" s="11">
        <f>DATE(YEAR(J23+42),MONTH(J23+42),1)</f>
        <v>45717</v>
      </c>
      <c r="S23" s="12"/>
      <c r="T23" s="12"/>
      <c r="U23" s="12"/>
      <c r="V23" s="12"/>
      <c r="W23" s="12"/>
      <c r="X23" s="14"/>
    </row>
    <row r="24" spans="2:33" x14ac:dyDescent="0.3">
      <c r="B24" s="15" t="str">
        <f>CHOOSE(1+MOD(PED_ONLY!$C$5+1-2,7),"S","M","T","W","T","F","S")</f>
        <v>S</v>
      </c>
      <c r="C24" s="16" t="str">
        <f>CHOOSE(1+MOD(PED_ONLY!$C$5+2-2,7),"S","M","T","W","T","F","S")</f>
        <v>M</v>
      </c>
      <c r="D24" s="16" t="str">
        <f>CHOOSE(1+MOD(PED_ONLY!$C$5+3-2,7),"S","M","T","W","T","F","S")</f>
        <v>T</v>
      </c>
      <c r="E24" s="16" t="str">
        <f>CHOOSE(1+MOD(PED_ONLY!$C$5+4-2,7),"S","M","T","W","T","F","S")</f>
        <v>W</v>
      </c>
      <c r="F24" s="16" t="str">
        <f>CHOOSE(1+MOD(PED_ONLY!$C$5+5-2,7),"S","M","T","W","T","F","S")</f>
        <v>T</v>
      </c>
      <c r="G24" s="16" t="str">
        <f>CHOOSE(1+MOD(PED_ONLY!$C$5+6-2,7),"S","M","T","W","T","F","S")</f>
        <v>F</v>
      </c>
      <c r="H24" s="17" t="str">
        <f>CHOOSE(1+MOD(PED_ONLY!$C$5+7-2,7),"S","M","T","W","T","F","S")</f>
        <v>S</v>
      </c>
      <c r="J24" s="15" t="str">
        <f>CHOOSE(1+MOD(PED_ONLY!$C$5+1-2,7),"S","M","T","W","T","F","S")</f>
        <v>S</v>
      </c>
      <c r="K24" s="16" t="str">
        <f>CHOOSE(1+MOD(PED_ONLY!$C$5+2-2,7),"S","M","T","W","T","F","S")</f>
        <v>M</v>
      </c>
      <c r="L24" s="16" t="str">
        <f>CHOOSE(1+MOD(PED_ONLY!$C$5+3-2,7),"S","M","T","W","T","F","S")</f>
        <v>T</v>
      </c>
      <c r="M24" s="16" t="str">
        <f>CHOOSE(1+MOD(PED_ONLY!$C$5+4-2,7),"S","M","T","W","T","F","S")</f>
        <v>W</v>
      </c>
      <c r="N24" s="16" t="str">
        <f>CHOOSE(1+MOD(PED_ONLY!$C$5+5-2,7),"S","M","T","W","T","F","S")</f>
        <v>T</v>
      </c>
      <c r="O24" s="16" t="str">
        <f>CHOOSE(1+MOD(PED_ONLY!$C$5+6-2,7),"S","M","T","W","T","F","S")</f>
        <v>F</v>
      </c>
      <c r="P24" s="17" t="str">
        <f>CHOOSE(1+MOD(PED_ONLY!$C$5+7-2,7),"S","M","T","W","T","F","S")</f>
        <v>S</v>
      </c>
      <c r="R24" s="15" t="str">
        <f>CHOOSE(1+MOD(PED_ONLY!$C$5+1-2,7),"S","M","T","W","T","F","S")</f>
        <v>S</v>
      </c>
      <c r="S24" s="16" t="str">
        <f>CHOOSE(1+MOD(PED_ONLY!$C$5+2-2,7),"S","M","T","W","T","F","S")</f>
        <v>M</v>
      </c>
      <c r="T24" s="16" t="str">
        <f>CHOOSE(1+MOD(PED_ONLY!$C$5+3-2,7),"S","M","T","W","T","F","S")</f>
        <v>T</v>
      </c>
      <c r="U24" s="16" t="str">
        <f>CHOOSE(1+MOD(PED_ONLY!$C$5+4-2,7),"S","M","T","W","T","F","S")</f>
        <v>W</v>
      </c>
      <c r="V24" s="16" t="str">
        <f>CHOOSE(1+MOD(PED_ONLY!$C$5+5-2,7),"S","M","T","W","T","F","S")</f>
        <v>T</v>
      </c>
      <c r="W24" s="16" t="str">
        <f>CHOOSE(1+MOD(PED_ONLY!$C$5+6-2,7),"S","M","T","W","T","F","S")</f>
        <v>F</v>
      </c>
      <c r="X24" s="17" t="str">
        <f>CHOOSE(1+MOD(PED_ONLY!$C$5+7-2,7),"S","M","T","W","T","F","S")</f>
        <v>S</v>
      </c>
    </row>
    <row r="25" spans="2:33" x14ac:dyDescent="0.3">
      <c r="B25" s="18" t="str">
        <f>IF(WEEKDAY(B23,1)=MOD(PED_ONLY!$C$5,7),B23,"")</f>
        <v/>
      </c>
      <c r="C25" s="19" t="str">
        <f>IF(B25="",IF(WEEKDAY(B23,1)=MOD(PED_ONLY!$C$5,7)+1,B23,""),B25+1)</f>
        <v/>
      </c>
      <c r="D25" s="19" t="str">
        <f>IF(C25="",IF(WEEKDAY(B23,1)=MOD(PED_ONLY!$C$5+1,7)+1,B23,""),C25+1)</f>
        <v/>
      </c>
      <c r="E25" s="19">
        <f>IF(D25="",IF(WEEKDAY(B23,1)=MOD(PED_ONLY!$C$5+2,7)+1,B23,""),D25+1)</f>
        <v>45658</v>
      </c>
      <c r="F25" s="19">
        <f>IF(E25="",IF(WEEKDAY(B23,1)=MOD(PED_ONLY!$C$5+3,7)+1,B23,""),E25+1)</f>
        <v>45659</v>
      </c>
      <c r="G25" s="19">
        <f>IF(F25="",IF(WEEKDAY(B23,1)=MOD(PED_ONLY!$C$5+4,7)+1,B23,""),F25+1)</f>
        <v>45660</v>
      </c>
      <c r="H25" s="20">
        <f>IF(G25="",IF(WEEKDAY(B23,1)=MOD(PED_ONLY!$C$5+5,7)+1,B23,""),G25+1)</f>
        <v>45661</v>
      </c>
      <c r="I25" s="5">
        <f>NETWORKDAYS(MIN(B25:H25),MAX(B25:H25),Dates!$B$1:$B$180)</f>
        <v>3</v>
      </c>
      <c r="J25" s="18" t="str">
        <f>IF(WEEKDAY(J23,1)=MOD(PED_ONLY!$C$5,7),J23,"")</f>
        <v/>
      </c>
      <c r="K25" s="19" t="str">
        <f>IF(J25="",IF(WEEKDAY(J23,1)=MOD(PED_ONLY!$C$5,7)+1,J23,""),J25+1)</f>
        <v/>
      </c>
      <c r="L25" s="19" t="str">
        <f>IF(K25="",IF(WEEKDAY(J23,1)=MOD(PED_ONLY!$C$5+1,7)+1,J23,""),K25+1)</f>
        <v/>
      </c>
      <c r="M25" s="19" t="str">
        <f>IF(L25="",IF(WEEKDAY(J23,1)=MOD(PED_ONLY!$C$5+2,7)+1,J23,""),L25+1)</f>
        <v/>
      </c>
      <c r="N25" s="19" t="str">
        <f>IF(M25="",IF(WEEKDAY(J23,1)=MOD(PED_ONLY!$C$5+3,7)+1,J23,""),M25+1)</f>
        <v/>
      </c>
      <c r="O25" s="19" t="str">
        <f>IF(N25="",IF(WEEKDAY(J23,1)=MOD(PED_ONLY!$C$5+4,7)+1,J23,""),N25+1)</f>
        <v/>
      </c>
      <c r="P25" s="20">
        <f>IF(O25="",IF(WEEKDAY(J23,1)=MOD(PED_ONLY!$C$5+5,7)+1,J23,""),O25+1)</f>
        <v>45689</v>
      </c>
      <c r="Q25" s="5">
        <f>NETWORKDAYS(MIN(J25:P25),MAX(J25:P25),Dates!$B$1:$B$180)</f>
        <v>0</v>
      </c>
      <c r="R25" s="18" t="str">
        <f>IF(WEEKDAY(R23,1)=MOD(PED_ONLY!$C$5,7),R23,"")</f>
        <v/>
      </c>
      <c r="S25" s="19" t="str">
        <f>IF(R25="",IF(WEEKDAY(R23,1)=MOD(PED_ONLY!$C$5,7)+1,R23,""),R25+1)</f>
        <v/>
      </c>
      <c r="T25" s="19" t="str">
        <f>IF(S25="",IF(WEEKDAY(R23,1)=MOD(PED_ONLY!$C$5+1,7)+1,R23,""),S25+1)</f>
        <v/>
      </c>
      <c r="U25" s="19" t="str">
        <f>IF(T25="",IF(WEEKDAY(R23,1)=MOD(PED_ONLY!$C$5+2,7)+1,R23,""),T25+1)</f>
        <v/>
      </c>
      <c r="V25" s="19" t="str">
        <f>IF(U25="",IF(WEEKDAY(R23,1)=MOD(PED_ONLY!$C$5+3,7)+1,R23,""),U25+1)</f>
        <v/>
      </c>
      <c r="W25" s="19" t="str">
        <f>IF(V25="",IF(WEEKDAY(R23,1)=MOD(PED_ONLY!$C$5+4,7)+1,R23,""),V25+1)</f>
        <v/>
      </c>
      <c r="X25" s="20">
        <f>IF(W25="",IF(WEEKDAY(R23,1)=MOD(PED_ONLY!$C$5+5,7)+1,R23,""),W25+1)</f>
        <v>45717</v>
      </c>
      <c r="Y25" s="5">
        <f>NETWORKDAYS(MIN(R25:X25),MAX(R25:X25),Dates!$B$1:$B$180)</f>
        <v>0</v>
      </c>
    </row>
    <row r="26" spans="2:33" x14ac:dyDescent="0.3">
      <c r="B26" s="21">
        <f>IF(H25="","",IF(MONTH(H25+1)&lt;&gt;MONTH(H25),"",H25+1))</f>
        <v>45662</v>
      </c>
      <c r="C26" s="22">
        <f t="shared" ref="C26:H30" si="6">IF(B26="","",IF(MONTH(B26+1)&lt;&gt;MONTH(B26),"",B26+1))</f>
        <v>45663</v>
      </c>
      <c r="D26" s="22">
        <f t="shared" si="6"/>
        <v>45664</v>
      </c>
      <c r="E26" s="22">
        <f t="shared" si="6"/>
        <v>45665</v>
      </c>
      <c r="F26" s="22">
        <f t="shared" si="6"/>
        <v>45666</v>
      </c>
      <c r="G26" s="22">
        <f t="shared" si="6"/>
        <v>45667</v>
      </c>
      <c r="H26" s="23">
        <f t="shared" si="6"/>
        <v>45668</v>
      </c>
      <c r="I26" s="5">
        <f>NETWORKDAYS(MIN(B26:H26),MAX(B26:H26),Dates!$B$1:$B$180)</f>
        <v>5</v>
      </c>
      <c r="J26" s="21">
        <f>IF(P25="","",IF(MONTH(P25+1)&lt;&gt;MONTH(P25),"",P25+1))</f>
        <v>45690</v>
      </c>
      <c r="K26" s="22">
        <f t="shared" ref="K26:P30" si="7">IF(J26="","",IF(MONTH(J26+1)&lt;&gt;MONTH(J26),"",J26+1))</f>
        <v>45691</v>
      </c>
      <c r="L26" s="22">
        <f t="shared" si="7"/>
        <v>45692</v>
      </c>
      <c r="M26" s="22">
        <f t="shared" si="7"/>
        <v>45693</v>
      </c>
      <c r="N26" s="22">
        <f t="shared" si="7"/>
        <v>45694</v>
      </c>
      <c r="O26" s="22">
        <f t="shared" si="7"/>
        <v>45695</v>
      </c>
      <c r="P26" s="23">
        <f t="shared" si="7"/>
        <v>45696</v>
      </c>
      <c r="Q26" s="5">
        <f>NETWORKDAYS(MIN(J26:P26),MAX(J26:P26),Dates!$B$1:$B$180)</f>
        <v>5</v>
      </c>
      <c r="R26" s="21">
        <f>IF(X25="","",IF(MONTH(X25+1)&lt;&gt;MONTH(X25),"",X25+1))</f>
        <v>45718</v>
      </c>
      <c r="S26" s="22">
        <f t="shared" ref="S26:X30" si="8">IF(R26="","",IF(MONTH(R26+1)&lt;&gt;MONTH(R26),"",R26+1))</f>
        <v>45719</v>
      </c>
      <c r="T26" s="22">
        <f t="shared" si="8"/>
        <v>45720</v>
      </c>
      <c r="U26" s="22">
        <f t="shared" si="8"/>
        <v>45721</v>
      </c>
      <c r="V26" s="22">
        <f t="shared" si="8"/>
        <v>45722</v>
      </c>
      <c r="W26" s="22">
        <f t="shared" si="8"/>
        <v>45723</v>
      </c>
      <c r="X26" s="23">
        <f t="shared" si="8"/>
        <v>45724</v>
      </c>
      <c r="Y26" s="5">
        <f>NETWORKDAYS(MIN(R26:X26),MAX(R26:X26),Dates!$B$1:$B$180)</f>
        <v>5</v>
      </c>
    </row>
    <row r="27" spans="2:33" x14ac:dyDescent="0.3">
      <c r="B27" s="21">
        <f>IF(H26="","",IF(MONTH(H26+1)&lt;&gt;MONTH(H26),"",H26+1))</f>
        <v>45669</v>
      </c>
      <c r="C27" s="22">
        <f t="shared" si="6"/>
        <v>45670</v>
      </c>
      <c r="D27" s="22">
        <f t="shared" si="6"/>
        <v>45671</v>
      </c>
      <c r="E27" s="22">
        <f t="shared" si="6"/>
        <v>45672</v>
      </c>
      <c r="F27" s="22">
        <f t="shared" si="6"/>
        <v>45673</v>
      </c>
      <c r="G27" s="22">
        <f t="shared" si="6"/>
        <v>45674</v>
      </c>
      <c r="H27" s="23">
        <f t="shared" si="6"/>
        <v>45675</v>
      </c>
      <c r="I27" s="5">
        <f>NETWORKDAYS(MIN(B27:H27),MAX(B27:H27),Dates!$B$1:$B$180)</f>
        <v>5</v>
      </c>
      <c r="J27" s="21">
        <f>IF(P26="","",IF(MONTH(P26+1)&lt;&gt;MONTH(P26),"",P26+1))</f>
        <v>45697</v>
      </c>
      <c r="K27" s="22">
        <f t="shared" si="7"/>
        <v>45698</v>
      </c>
      <c r="L27" s="22">
        <f t="shared" si="7"/>
        <v>45699</v>
      </c>
      <c r="M27" s="22">
        <f t="shared" si="7"/>
        <v>45700</v>
      </c>
      <c r="N27" s="22">
        <f t="shared" si="7"/>
        <v>45701</v>
      </c>
      <c r="O27" s="22">
        <f t="shared" si="7"/>
        <v>45702</v>
      </c>
      <c r="P27" s="23">
        <f t="shared" si="7"/>
        <v>45703</v>
      </c>
      <c r="Q27" s="5">
        <f>NETWORKDAYS(MIN(J27:P27),MAX(J27:P27),Dates!$B$1:$B$180)</f>
        <v>5</v>
      </c>
      <c r="R27" s="21">
        <f>IF(X26="","",IF(MONTH(X26+1)&lt;&gt;MONTH(X26),"",X26+1))</f>
        <v>45725</v>
      </c>
      <c r="S27" s="22">
        <f t="shared" si="8"/>
        <v>45726</v>
      </c>
      <c r="T27" s="22">
        <f t="shared" si="8"/>
        <v>45727</v>
      </c>
      <c r="U27" s="22">
        <f t="shared" si="8"/>
        <v>45728</v>
      </c>
      <c r="V27" s="22">
        <f t="shared" si="8"/>
        <v>45729</v>
      </c>
      <c r="W27" s="22">
        <f t="shared" si="8"/>
        <v>45730</v>
      </c>
      <c r="X27" s="23">
        <f t="shared" si="8"/>
        <v>45731</v>
      </c>
      <c r="Y27" s="5">
        <f>NETWORKDAYS(MIN(R27:X27),MAX(R27:X27),Dates!$B$1:$B$180)</f>
        <v>5</v>
      </c>
    </row>
    <row r="28" spans="2:33" x14ac:dyDescent="0.3">
      <c r="B28" s="21">
        <f>IF(H27="","",IF(MONTH(H27+1)&lt;&gt;MONTH(H27),"",H27+1))</f>
        <v>45676</v>
      </c>
      <c r="C28" s="22">
        <f t="shared" si="6"/>
        <v>45677</v>
      </c>
      <c r="D28" s="22">
        <f t="shared" si="6"/>
        <v>45678</v>
      </c>
      <c r="E28" s="22">
        <f t="shared" si="6"/>
        <v>45679</v>
      </c>
      <c r="F28" s="22">
        <f t="shared" si="6"/>
        <v>45680</v>
      </c>
      <c r="G28" s="22">
        <f t="shared" si="6"/>
        <v>45681</v>
      </c>
      <c r="H28" s="23">
        <f t="shared" si="6"/>
        <v>45682</v>
      </c>
      <c r="I28" s="5">
        <f>NETWORKDAYS(MIN(B28:H28),MAX(B28:H28),Dates!$B$1:$B$180)</f>
        <v>5</v>
      </c>
      <c r="J28" s="21">
        <f>IF(P27="","",IF(MONTH(P27+1)&lt;&gt;MONTH(P27),"",P27+1))</f>
        <v>45704</v>
      </c>
      <c r="K28" s="22">
        <f t="shared" si="7"/>
        <v>45705</v>
      </c>
      <c r="L28" s="22">
        <f t="shared" si="7"/>
        <v>45706</v>
      </c>
      <c r="M28" s="22">
        <f t="shared" si="7"/>
        <v>45707</v>
      </c>
      <c r="N28" s="22">
        <f t="shared" si="7"/>
        <v>45708</v>
      </c>
      <c r="O28" s="22">
        <f t="shared" si="7"/>
        <v>45709</v>
      </c>
      <c r="P28" s="23">
        <f t="shared" si="7"/>
        <v>45710</v>
      </c>
      <c r="Q28" s="5">
        <f>NETWORKDAYS(MIN(J28:P28),MAX(J28:P28),Dates!$B$1:$B$180)</f>
        <v>5</v>
      </c>
      <c r="R28" s="21">
        <f>IF(X27="","",IF(MONTH(X27+1)&lt;&gt;MONTH(X27),"",X27+1))</f>
        <v>45732</v>
      </c>
      <c r="S28" s="22">
        <f t="shared" si="8"/>
        <v>45733</v>
      </c>
      <c r="T28" s="22">
        <f t="shared" si="8"/>
        <v>45734</v>
      </c>
      <c r="U28" s="22">
        <f t="shared" si="8"/>
        <v>45735</v>
      </c>
      <c r="V28" s="22">
        <f t="shared" si="8"/>
        <v>45736</v>
      </c>
      <c r="W28" s="22">
        <f t="shared" si="8"/>
        <v>45737</v>
      </c>
      <c r="X28" s="23">
        <f t="shared" si="8"/>
        <v>45738</v>
      </c>
      <c r="Y28" s="5">
        <f>NETWORKDAYS(MIN(R28:X28),MAX(R28:X28),Dates!$B$1:$B$180)</f>
        <v>5</v>
      </c>
    </row>
    <row r="29" spans="2:33" x14ac:dyDescent="0.3">
      <c r="B29" s="21">
        <f>IF(H28="","",IF(MONTH(H28+1)&lt;&gt;MONTH(H28),"",H28+1))</f>
        <v>45683</v>
      </c>
      <c r="C29" s="22">
        <f t="shared" si="6"/>
        <v>45684</v>
      </c>
      <c r="D29" s="22">
        <f t="shared" si="6"/>
        <v>45685</v>
      </c>
      <c r="E29" s="22">
        <f t="shared" si="6"/>
        <v>45686</v>
      </c>
      <c r="F29" s="22">
        <f t="shared" si="6"/>
        <v>45687</v>
      </c>
      <c r="G29" s="22">
        <f t="shared" si="6"/>
        <v>45688</v>
      </c>
      <c r="H29" s="23" t="str">
        <f t="shared" si="6"/>
        <v/>
      </c>
      <c r="I29" s="5">
        <f>NETWORKDAYS(MIN(B29:H29),MAX(B29:H29),Dates!$B$1:$B$180)</f>
        <v>5</v>
      </c>
      <c r="J29" s="21">
        <f>IF(P28="","",IF(MONTH(P28+1)&lt;&gt;MONTH(P28),"",P28+1))</f>
        <v>45711</v>
      </c>
      <c r="K29" s="22">
        <f t="shared" si="7"/>
        <v>45712</v>
      </c>
      <c r="L29" s="22">
        <f t="shared" si="7"/>
        <v>45713</v>
      </c>
      <c r="M29" s="22">
        <f t="shared" si="7"/>
        <v>45714</v>
      </c>
      <c r="N29" s="22">
        <f t="shared" si="7"/>
        <v>45715</v>
      </c>
      <c r="O29" s="22">
        <f t="shared" si="7"/>
        <v>45716</v>
      </c>
      <c r="P29" s="23" t="str">
        <f t="shared" si="7"/>
        <v/>
      </c>
      <c r="Q29" s="5">
        <f>NETWORKDAYS(MIN(J29:P29),MAX(J29:P29),Dates!$B$1:$B$180)</f>
        <v>5</v>
      </c>
      <c r="R29" s="21">
        <f>IF(X28="","",IF(MONTH(X28+1)&lt;&gt;MONTH(X28),"",X28+1))</f>
        <v>45739</v>
      </c>
      <c r="S29" s="22">
        <f t="shared" si="8"/>
        <v>45740</v>
      </c>
      <c r="T29" s="22">
        <f t="shared" si="8"/>
        <v>45741</v>
      </c>
      <c r="U29" s="22">
        <f t="shared" si="8"/>
        <v>45742</v>
      </c>
      <c r="V29" s="22">
        <f t="shared" si="8"/>
        <v>45743</v>
      </c>
      <c r="W29" s="22">
        <f t="shared" si="8"/>
        <v>45744</v>
      </c>
      <c r="X29" s="23">
        <f t="shared" si="8"/>
        <v>45745</v>
      </c>
      <c r="Y29" s="5">
        <f>NETWORKDAYS(MIN(R29:X29),MAX(R29:X29),Dates!$B$1:$B$180)</f>
        <v>5</v>
      </c>
    </row>
    <row r="30" spans="2:33" x14ac:dyDescent="0.3">
      <c r="B30" s="24" t="str">
        <f>IF(H29="","",IF(MONTH(H29+1)&lt;&gt;MONTH(H29),"",H29+1))</f>
        <v/>
      </c>
      <c r="C30" s="25" t="str">
        <f t="shared" si="6"/>
        <v/>
      </c>
      <c r="D30" s="25" t="str">
        <f t="shared" si="6"/>
        <v/>
      </c>
      <c r="E30" s="25" t="str">
        <f t="shared" si="6"/>
        <v/>
      </c>
      <c r="F30" s="25" t="str">
        <f t="shared" si="6"/>
        <v/>
      </c>
      <c r="G30" s="25" t="str">
        <f t="shared" si="6"/>
        <v/>
      </c>
      <c r="H30" s="26" t="str">
        <f t="shared" si="6"/>
        <v/>
      </c>
      <c r="I30" s="5">
        <f>NETWORKDAYS(MIN(B30:H30),MAX(B30:H30),Dates!$B$1:$B$180)</f>
        <v>0</v>
      </c>
      <c r="J30" s="24" t="str">
        <f>IF(P29="","",IF(MONTH(P29+1)&lt;&gt;MONTH(P29),"",P29+1))</f>
        <v/>
      </c>
      <c r="K30" s="25" t="str">
        <f t="shared" si="7"/>
        <v/>
      </c>
      <c r="L30" s="25" t="str">
        <f t="shared" si="7"/>
        <v/>
      </c>
      <c r="M30" s="25" t="str">
        <f t="shared" si="7"/>
        <v/>
      </c>
      <c r="N30" s="25" t="str">
        <f t="shared" si="7"/>
        <v/>
      </c>
      <c r="O30" s="25" t="str">
        <f t="shared" si="7"/>
        <v/>
      </c>
      <c r="P30" s="26" t="str">
        <f t="shared" si="7"/>
        <v/>
      </c>
      <c r="Q30" s="5">
        <f>NETWORKDAYS(MIN(J30:P30),MAX(J30:P30),Dates!$B$1:$B$180)</f>
        <v>0</v>
      </c>
      <c r="R30" s="24">
        <f>IF(X29="","",IF(MONTH(X29+1)&lt;&gt;MONTH(X29),"",X29+1))</f>
        <v>45746</v>
      </c>
      <c r="S30" s="25">
        <f t="shared" si="8"/>
        <v>45747</v>
      </c>
      <c r="T30" s="25" t="str">
        <f t="shared" si="8"/>
        <v/>
      </c>
      <c r="U30" s="25" t="str">
        <f t="shared" si="8"/>
        <v/>
      </c>
      <c r="V30" s="25" t="str">
        <f t="shared" si="8"/>
        <v/>
      </c>
      <c r="W30" s="25" t="str">
        <f t="shared" si="8"/>
        <v/>
      </c>
      <c r="X30" s="26" t="str">
        <f t="shared" si="8"/>
        <v/>
      </c>
      <c r="Y30" s="5">
        <f>NETWORKDAYS(MIN(R30:X30),MAX(R30:X30),Dates!$B$1:$B$180)</f>
        <v>1</v>
      </c>
    </row>
    <row r="31" spans="2:33" x14ac:dyDescent="0.3">
      <c r="B31" s="27" t="s">
        <v>2016</v>
      </c>
      <c r="H31" s="28">
        <f>IF(OR('Calendar Input'!C23=0,'Calendar Input'!C24=0),0,NETWORKDAYS(B23,EOMONTH(B23,0),Dates!$A$1:$A$910))</f>
        <v>0</v>
      </c>
      <c r="J31" s="27" t="s">
        <v>2017</v>
      </c>
      <c r="P31" s="28">
        <f>IF(OR('Calendar Input'!C23=0,'Calendar Input'!C24=0),0,NETWORKDAYS(J23,EOMONTH(J23,0),Dates!$A$1:$A$910))</f>
        <v>0</v>
      </c>
      <c r="R31" s="27" t="s">
        <v>2018</v>
      </c>
      <c r="X31" s="28">
        <f>IF(OR('Calendar Input'!C23=0,'Calendar Input'!C24=0),0,NETWORKDAYS(R23,EOMONTH(R23,0),Dates!$A$1:$A$910))</f>
        <v>0</v>
      </c>
    </row>
    <row r="32" spans="2:33" x14ac:dyDescent="0.3">
      <c r="B32" s="11">
        <f>DATE(YEAR(R23+42),MONTH(R23+42),1)</f>
        <v>45748</v>
      </c>
      <c r="C32" s="12"/>
      <c r="D32" s="12"/>
      <c r="E32" s="12"/>
      <c r="F32" s="12"/>
      <c r="G32" s="12"/>
      <c r="H32" s="14"/>
      <c r="J32" s="11">
        <f>DATE(YEAR(B32+42),MONTH(B32+42),1)</f>
        <v>45778</v>
      </c>
      <c r="K32" s="12"/>
      <c r="L32" s="12"/>
      <c r="M32" s="12"/>
      <c r="N32" s="12"/>
      <c r="O32" s="12"/>
      <c r="P32" s="14"/>
      <c r="R32" s="11">
        <f>DATE(YEAR(J32+42),MONTH(J32+42),1)</f>
        <v>45809</v>
      </c>
      <c r="S32" s="12"/>
      <c r="T32" s="12"/>
      <c r="U32" s="12"/>
      <c r="V32" s="12"/>
      <c r="W32" s="12"/>
      <c r="X32" s="14"/>
    </row>
    <row r="33" spans="2:25" x14ac:dyDescent="0.3">
      <c r="B33" s="15" t="str">
        <f>CHOOSE(1+MOD(PED_ONLY!$C$5+1-2,7),"S","M","T","W","T","F","S")</f>
        <v>S</v>
      </c>
      <c r="C33" s="16" t="str">
        <f>CHOOSE(1+MOD(PED_ONLY!$C$5+2-2,7),"S","M","T","W","T","F","S")</f>
        <v>M</v>
      </c>
      <c r="D33" s="16" t="str">
        <f>CHOOSE(1+MOD(PED_ONLY!$C$5+3-2,7),"S","M","T","W","T","F","S")</f>
        <v>T</v>
      </c>
      <c r="E33" s="16" t="str">
        <f>CHOOSE(1+MOD(PED_ONLY!$C$5+4-2,7),"S","M","T","W","T","F","S")</f>
        <v>W</v>
      </c>
      <c r="F33" s="16" t="str">
        <f>CHOOSE(1+MOD(PED_ONLY!$C$5+5-2,7),"S","M","T","W","T","F","S")</f>
        <v>T</v>
      </c>
      <c r="G33" s="16" t="str">
        <f>CHOOSE(1+MOD(PED_ONLY!$C$5+6-2,7),"S","M","T","W","T","F","S")</f>
        <v>F</v>
      </c>
      <c r="H33" s="17" t="str">
        <f>CHOOSE(1+MOD(PED_ONLY!$C$5+7-2,7),"S","M","T","W","T","F","S")</f>
        <v>S</v>
      </c>
      <c r="J33" s="15" t="str">
        <f>CHOOSE(1+MOD(PED_ONLY!$C$5+1-2,7),"S","M","T","W","T","F","S")</f>
        <v>S</v>
      </c>
      <c r="K33" s="16" t="str">
        <f>CHOOSE(1+MOD(PED_ONLY!$C$5+2-2,7),"S","M","T","W","T","F","S")</f>
        <v>M</v>
      </c>
      <c r="L33" s="16" t="str">
        <f>CHOOSE(1+MOD(PED_ONLY!$C$5+3-2,7),"S","M","T","W","T","F","S")</f>
        <v>T</v>
      </c>
      <c r="M33" s="16" t="str">
        <f>CHOOSE(1+MOD(PED_ONLY!$C$5+4-2,7),"S","M","T","W","T","F","S")</f>
        <v>W</v>
      </c>
      <c r="N33" s="16" t="str">
        <f>CHOOSE(1+MOD(PED_ONLY!$C$5+5-2,7),"S","M","T","W","T","F","S")</f>
        <v>T</v>
      </c>
      <c r="O33" s="16" t="str">
        <f>CHOOSE(1+MOD(PED_ONLY!$C$5+6-2,7),"S","M","T","W","T","F","S")</f>
        <v>F</v>
      </c>
      <c r="P33" s="17" t="str">
        <f>CHOOSE(1+MOD(PED_ONLY!$C$5+7-2,7),"S","M","T","W","T","F","S")</f>
        <v>S</v>
      </c>
      <c r="R33" s="15" t="str">
        <f>CHOOSE(1+MOD(PED_ONLY!$C$5+1-2,7),"S","M","T","W","T","F","S")</f>
        <v>S</v>
      </c>
      <c r="S33" s="16" t="str">
        <f>CHOOSE(1+MOD(PED_ONLY!$C$5+2-2,7),"S","M","T","W","T","F","S")</f>
        <v>M</v>
      </c>
      <c r="T33" s="16" t="str">
        <f>CHOOSE(1+MOD(PED_ONLY!$C$5+3-2,7),"S","M","T","W","T","F","S")</f>
        <v>T</v>
      </c>
      <c r="U33" s="16" t="str">
        <f>CHOOSE(1+MOD(PED_ONLY!$C$5+4-2,7),"S","M","T","W","T","F","S")</f>
        <v>W</v>
      </c>
      <c r="V33" s="16" t="str">
        <f>CHOOSE(1+MOD(PED_ONLY!$C$5+5-2,7),"S","M","T","W","T","F","S")</f>
        <v>T</v>
      </c>
      <c r="W33" s="16" t="str">
        <f>CHOOSE(1+MOD(PED_ONLY!$C$5+6-2,7),"S","M","T","W","T","F","S")</f>
        <v>F</v>
      </c>
      <c r="X33" s="17" t="str">
        <f>CHOOSE(1+MOD(PED_ONLY!$C$5+7-2,7),"S","M","T","W","T","F","S")</f>
        <v>S</v>
      </c>
    </row>
    <row r="34" spans="2:25" x14ac:dyDescent="0.3">
      <c r="B34" s="18" t="str">
        <f>IF(WEEKDAY(B32,1)=MOD(PED_ONLY!$C$5,7),B32,"")</f>
        <v/>
      </c>
      <c r="C34" s="19" t="str">
        <f>IF(B34="",IF(WEEKDAY(B32,1)=MOD(PED_ONLY!$C$5,7)+1,B32,""),B34+1)</f>
        <v/>
      </c>
      <c r="D34" s="19">
        <f>IF(C34="",IF(WEEKDAY(B32,1)=MOD(PED_ONLY!$C$5+1,7)+1,B32,""),C34+1)</f>
        <v>45748</v>
      </c>
      <c r="E34" s="19">
        <f>IF(D34="",IF(WEEKDAY(B32,1)=MOD(PED_ONLY!$C$5+2,7)+1,B32,""),D34+1)</f>
        <v>45749</v>
      </c>
      <c r="F34" s="19">
        <f>IF(E34="",IF(WEEKDAY(B32,1)=MOD(PED_ONLY!$C$5+3,7)+1,B32,""),E34+1)</f>
        <v>45750</v>
      </c>
      <c r="G34" s="19">
        <f>IF(F34="",IF(WEEKDAY(B32,1)=MOD(PED_ONLY!$C$5+4,7)+1,B32,""),F34+1)</f>
        <v>45751</v>
      </c>
      <c r="H34" s="20">
        <f>IF(G34="",IF(WEEKDAY(B32,1)=MOD(PED_ONLY!$C$5+5,7)+1,B32,""),G34+1)</f>
        <v>45752</v>
      </c>
      <c r="I34" s="5">
        <f>NETWORKDAYS(MIN(B34:H34),MAX(B34:H34),Dates!$B$1:$B$180)</f>
        <v>4</v>
      </c>
      <c r="J34" s="18" t="str">
        <f>IF(WEEKDAY(J32,1)=MOD(PED_ONLY!$C$5,7),J32,"")</f>
        <v/>
      </c>
      <c r="K34" s="19" t="str">
        <f>IF(J34="",IF(WEEKDAY(J32,1)=MOD(PED_ONLY!$C$5,7)+1,J32,""),J34+1)</f>
        <v/>
      </c>
      <c r="L34" s="19" t="str">
        <f>IF(K34="",IF(WEEKDAY(J32,1)=MOD(PED_ONLY!$C$5+1,7)+1,J32,""),K34+1)</f>
        <v/>
      </c>
      <c r="M34" s="19" t="str">
        <f>IF(L34="",IF(WEEKDAY(J32,1)=MOD(PED_ONLY!$C$5+2,7)+1,J32,""),L34+1)</f>
        <v/>
      </c>
      <c r="N34" s="19">
        <f>IF(M34="",IF(WEEKDAY(J32,1)=MOD(PED_ONLY!$C$5+3,7)+1,J32,""),M34+1)</f>
        <v>45778</v>
      </c>
      <c r="O34" s="19">
        <f>IF(N34="",IF(WEEKDAY(J32,1)=MOD(PED_ONLY!$C$5+4,7)+1,J32,""),N34+1)</f>
        <v>45779</v>
      </c>
      <c r="P34" s="20">
        <f>IF(O34="",IF(WEEKDAY(J32,1)=MOD(PED_ONLY!$C$5+5,7)+1,J32,""),O34+1)</f>
        <v>45780</v>
      </c>
      <c r="Q34" s="5">
        <f>NETWORKDAYS(MIN(J34:P34),MAX(J34:P34),Dates!$B$1:$B$180)</f>
        <v>2</v>
      </c>
      <c r="R34" s="18">
        <f>IF(WEEKDAY(R32,1)=MOD(PED_ONLY!$C$5,7),R32,"")</f>
        <v>45809</v>
      </c>
      <c r="S34" s="19">
        <f>IF(R34="",IF(WEEKDAY(R32,1)=MOD(PED_ONLY!$C$5,7)+1,R32,""),R34+1)</f>
        <v>45810</v>
      </c>
      <c r="T34" s="19">
        <f>IF(S34="",IF(WEEKDAY(R32,1)=MOD(PED_ONLY!$C$5+1,7)+1,R32,""),S34+1)</f>
        <v>45811</v>
      </c>
      <c r="U34" s="19">
        <f>IF(T34="",IF(WEEKDAY(R32,1)=MOD(PED_ONLY!$C$5+2,7)+1,R32,""),T34+1)</f>
        <v>45812</v>
      </c>
      <c r="V34" s="19">
        <f>IF(U34="",IF(WEEKDAY(R32,1)=MOD(PED_ONLY!$C$5+3,7)+1,R32,""),U34+1)</f>
        <v>45813</v>
      </c>
      <c r="W34" s="19">
        <f>IF(V34="",IF(WEEKDAY(R32,1)=MOD(PED_ONLY!$C$5+4,7)+1,R32,""),V34+1)</f>
        <v>45814</v>
      </c>
      <c r="X34" s="20">
        <f>IF(W34="",IF(WEEKDAY(R32,1)=MOD(PED_ONLY!$C$5+5,7)+1,R32,""),W34+1)</f>
        <v>45815</v>
      </c>
      <c r="Y34" s="5">
        <f>NETWORKDAYS(MIN(R34:X34),MAX(R34:X34),Dates!$B$1:$B$180)</f>
        <v>5</v>
      </c>
    </row>
    <row r="35" spans="2:25" x14ac:dyDescent="0.3">
      <c r="B35" s="21">
        <f>IF(H34="","",IF(MONTH(H34+1)&lt;&gt;MONTH(H34),"",H34+1))</f>
        <v>45753</v>
      </c>
      <c r="C35" s="22">
        <f t="shared" ref="C35:H39" si="9">IF(B35="","",IF(MONTH(B35+1)&lt;&gt;MONTH(B35),"",B35+1))</f>
        <v>45754</v>
      </c>
      <c r="D35" s="22">
        <f t="shared" si="9"/>
        <v>45755</v>
      </c>
      <c r="E35" s="22">
        <f t="shared" si="9"/>
        <v>45756</v>
      </c>
      <c r="F35" s="22">
        <f t="shared" si="9"/>
        <v>45757</v>
      </c>
      <c r="G35" s="22">
        <f t="shared" si="9"/>
        <v>45758</v>
      </c>
      <c r="H35" s="23">
        <f t="shared" si="9"/>
        <v>45759</v>
      </c>
      <c r="I35" s="5">
        <f>NETWORKDAYS(MIN(B35:H35),MAX(B35:H35),Dates!$B$1:$B$180)</f>
        <v>5</v>
      </c>
      <c r="J35" s="21">
        <f>IF(P34="","",IF(MONTH(P34+1)&lt;&gt;MONTH(P34),"",P34+1))</f>
        <v>45781</v>
      </c>
      <c r="K35" s="22">
        <f t="shared" ref="K35:P39" si="10">IF(J35="","",IF(MONTH(J35+1)&lt;&gt;MONTH(J35),"",J35+1))</f>
        <v>45782</v>
      </c>
      <c r="L35" s="22">
        <f t="shared" si="10"/>
        <v>45783</v>
      </c>
      <c r="M35" s="22">
        <f t="shared" si="10"/>
        <v>45784</v>
      </c>
      <c r="N35" s="22">
        <f t="shared" si="10"/>
        <v>45785</v>
      </c>
      <c r="O35" s="22">
        <f t="shared" si="10"/>
        <v>45786</v>
      </c>
      <c r="P35" s="23">
        <f t="shared" si="10"/>
        <v>45787</v>
      </c>
      <c r="Q35" s="5">
        <f>NETWORKDAYS(MIN(J35:P35),MAX(J35:P35),Dates!$B$1:$B$180)</f>
        <v>5</v>
      </c>
      <c r="R35" s="21">
        <f>IF(X34="","",IF(MONTH(X34+1)&lt;&gt;MONTH(X34),"",X34+1))</f>
        <v>45816</v>
      </c>
      <c r="S35" s="22">
        <f t="shared" ref="S35:X39" si="11">IF(R35="","",IF(MONTH(R35+1)&lt;&gt;MONTH(R35),"",R35+1))</f>
        <v>45817</v>
      </c>
      <c r="T35" s="22">
        <f t="shared" si="11"/>
        <v>45818</v>
      </c>
      <c r="U35" s="22">
        <f t="shared" si="11"/>
        <v>45819</v>
      </c>
      <c r="V35" s="22">
        <f t="shared" si="11"/>
        <v>45820</v>
      </c>
      <c r="W35" s="22">
        <f t="shared" si="11"/>
        <v>45821</v>
      </c>
      <c r="X35" s="23">
        <f t="shared" si="11"/>
        <v>45822</v>
      </c>
      <c r="Y35" s="5">
        <f>NETWORKDAYS(MIN(R35:X35),MAX(R35:X35),Dates!$B$1:$B$180)</f>
        <v>5</v>
      </c>
    </row>
    <row r="36" spans="2:25" x14ac:dyDescent="0.3">
      <c r="B36" s="21">
        <f>IF(H35="","",IF(MONTH(H35+1)&lt;&gt;MONTH(H35),"",H35+1))</f>
        <v>45760</v>
      </c>
      <c r="C36" s="22">
        <f t="shared" si="9"/>
        <v>45761</v>
      </c>
      <c r="D36" s="22">
        <f t="shared" si="9"/>
        <v>45762</v>
      </c>
      <c r="E36" s="22">
        <f t="shared" si="9"/>
        <v>45763</v>
      </c>
      <c r="F36" s="22">
        <f t="shared" si="9"/>
        <v>45764</v>
      </c>
      <c r="G36" s="22">
        <f t="shared" si="9"/>
        <v>45765</v>
      </c>
      <c r="H36" s="23">
        <f t="shared" si="9"/>
        <v>45766</v>
      </c>
      <c r="I36" s="5">
        <f>NETWORKDAYS(MIN(B36:H36),MAX(B36:H36),Dates!$B$1:$B$180)</f>
        <v>5</v>
      </c>
      <c r="J36" s="21">
        <f>IF(P35="","",IF(MONTH(P35+1)&lt;&gt;MONTH(P35),"",P35+1))</f>
        <v>45788</v>
      </c>
      <c r="K36" s="22">
        <f t="shared" si="10"/>
        <v>45789</v>
      </c>
      <c r="L36" s="22">
        <f t="shared" si="10"/>
        <v>45790</v>
      </c>
      <c r="M36" s="22">
        <f t="shared" si="10"/>
        <v>45791</v>
      </c>
      <c r="N36" s="22">
        <f t="shared" si="10"/>
        <v>45792</v>
      </c>
      <c r="O36" s="22">
        <f t="shared" si="10"/>
        <v>45793</v>
      </c>
      <c r="P36" s="23">
        <f t="shared" si="10"/>
        <v>45794</v>
      </c>
      <c r="Q36" s="5">
        <f>NETWORKDAYS(MIN(J36:P36),MAX(J36:P36),Dates!$B$1:$B$180)</f>
        <v>5</v>
      </c>
      <c r="R36" s="21">
        <f>IF(X35="","",IF(MONTH(X35+1)&lt;&gt;MONTH(X35),"",X35+1))</f>
        <v>45823</v>
      </c>
      <c r="S36" s="22">
        <f t="shared" si="11"/>
        <v>45824</v>
      </c>
      <c r="T36" s="22">
        <f t="shared" si="11"/>
        <v>45825</v>
      </c>
      <c r="U36" s="22">
        <f t="shared" si="11"/>
        <v>45826</v>
      </c>
      <c r="V36" s="22">
        <f t="shared" si="11"/>
        <v>45827</v>
      </c>
      <c r="W36" s="22">
        <f t="shared" si="11"/>
        <v>45828</v>
      </c>
      <c r="X36" s="23">
        <f t="shared" si="11"/>
        <v>45829</v>
      </c>
      <c r="Y36" s="5">
        <f>NETWORKDAYS(MIN(R36:X36),MAX(R36:X36),Dates!$B$1:$B$180)</f>
        <v>5</v>
      </c>
    </row>
    <row r="37" spans="2:25" x14ac:dyDescent="0.3">
      <c r="B37" s="21">
        <f>IF(H36="","",IF(MONTH(H36+1)&lt;&gt;MONTH(H36),"",H36+1))</f>
        <v>45767</v>
      </c>
      <c r="C37" s="22">
        <f t="shared" si="9"/>
        <v>45768</v>
      </c>
      <c r="D37" s="22">
        <f t="shared" si="9"/>
        <v>45769</v>
      </c>
      <c r="E37" s="22">
        <f t="shared" si="9"/>
        <v>45770</v>
      </c>
      <c r="F37" s="22">
        <f t="shared" si="9"/>
        <v>45771</v>
      </c>
      <c r="G37" s="22">
        <f t="shared" si="9"/>
        <v>45772</v>
      </c>
      <c r="H37" s="23">
        <f t="shared" si="9"/>
        <v>45773</v>
      </c>
      <c r="I37" s="5">
        <f>NETWORKDAYS(MIN(B37:H37),MAX(B37:H37),Dates!$B$1:$B$180)</f>
        <v>5</v>
      </c>
      <c r="J37" s="21">
        <f>IF(P36="","",IF(MONTH(P36+1)&lt;&gt;MONTH(P36),"",P36+1))</f>
        <v>45795</v>
      </c>
      <c r="K37" s="22">
        <f t="shared" si="10"/>
        <v>45796</v>
      </c>
      <c r="L37" s="22">
        <f t="shared" si="10"/>
        <v>45797</v>
      </c>
      <c r="M37" s="22">
        <f t="shared" si="10"/>
        <v>45798</v>
      </c>
      <c r="N37" s="22">
        <f t="shared" si="10"/>
        <v>45799</v>
      </c>
      <c r="O37" s="22">
        <f t="shared" si="10"/>
        <v>45800</v>
      </c>
      <c r="P37" s="23">
        <f t="shared" si="10"/>
        <v>45801</v>
      </c>
      <c r="Q37" s="5">
        <f>NETWORKDAYS(MIN(J37:P37),MAX(J37:P37),Dates!$B$1:$B$180)</f>
        <v>5</v>
      </c>
      <c r="R37" s="21">
        <f>IF(X36="","",IF(MONTH(X36+1)&lt;&gt;MONTH(X36),"",X36+1))</f>
        <v>45830</v>
      </c>
      <c r="S37" s="22">
        <f t="shared" si="11"/>
        <v>45831</v>
      </c>
      <c r="T37" s="22">
        <f t="shared" si="11"/>
        <v>45832</v>
      </c>
      <c r="U37" s="22">
        <f t="shared" si="11"/>
        <v>45833</v>
      </c>
      <c r="V37" s="22">
        <f t="shared" si="11"/>
        <v>45834</v>
      </c>
      <c r="W37" s="22">
        <f t="shared" si="11"/>
        <v>45835</v>
      </c>
      <c r="X37" s="23">
        <f t="shared" si="11"/>
        <v>45836</v>
      </c>
      <c r="Y37" s="5">
        <f>NETWORKDAYS(MIN(R37:X37),MAX(R37:X37),Dates!$B$1:$B$180)</f>
        <v>5</v>
      </c>
    </row>
    <row r="38" spans="2:25" x14ac:dyDescent="0.3">
      <c r="B38" s="21">
        <f>IF(H37="","",IF(MONTH(H37+1)&lt;&gt;MONTH(H37),"",H37+1))</f>
        <v>45774</v>
      </c>
      <c r="C38" s="22">
        <f t="shared" si="9"/>
        <v>45775</v>
      </c>
      <c r="D38" s="22">
        <f t="shared" si="9"/>
        <v>45776</v>
      </c>
      <c r="E38" s="22">
        <f t="shared" si="9"/>
        <v>45777</v>
      </c>
      <c r="F38" s="22" t="str">
        <f t="shared" si="9"/>
        <v/>
      </c>
      <c r="G38" s="22" t="str">
        <f t="shared" si="9"/>
        <v/>
      </c>
      <c r="H38" s="23" t="str">
        <f t="shared" si="9"/>
        <v/>
      </c>
      <c r="I38" s="5">
        <f>NETWORKDAYS(MIN(B38:H38),MAX(B38:H38),Dates!$B$1:$B$180)</f>
        <v>3</v>
      </c>
      <c r="J38" s="21">
        <f>IF(P37="","",IF(MONTH(P37+1)&lt;&gt;MONTH(P37),"",P37+1))</f>
        <v>45802</v>
      </c>
      <c r="K38" s="22">
        <f t="shared" si="10"/>
        <v>45803</v>
      </c>
      <c r="L38" s="22">
        <f t="shared" si="10"/>
        <v>45804</v>
      </c>
      <c r="M38" s="22">
        <f t="shared" si="10"/>
        <v>45805</v>
      </c>
      <c r="N38" s="22">
        <f t="shared" si="10"/>
        <v>45806</v>
      </c>
      <c r="O38" s="22">
        <f t="shared" si="10"/>
        <v>45807</v>
      </c>
      <c r="P38" s="23">
        <f t="shared" si="10"/>
        <v>45808</v>
      </c>
      <c r="Q38" s="5">
        <f>NETWORKDAYS(MIN(J38:P38),MAX(J38:P38),Dates!$B$1:$B$180)</f>
        <v>5</v>
      </c>
      <c r="R38" s="21">
        <f>IF(X37="","",IF(MONTH(X37+1)&lt;&gt;MONTH(X37),"",X37+1))</f>
        <v>45837</v>
      </c>
      <c r="S38" s="22">
        <f t="shared" si="11"/>
        <v>45838</v>
      </c>
      <c r="T38" s="22" t="str">
        <f t="shared" si="11"/>
        <v/>
      </c>
      <c r="U38" s="22" t="str">
        <f t="shared" si="11"/>
        <v/>
      </c>
      <c r="V38" s="22" t="str">
        <f t="shared" si="11"/>
        <v/>
      </c>
      <c r="W38" s="22" t="str">
        <f t="shared" si="11"/>
        <v/>
      </c>
      <c r="X38" s="23" t="str">
        <f t="shared" si="11"/>
        <v/>
      </c>
      <c r="Y38" s="5">
        <f>NETWORKDAYS(MIN(R38:X38),MAX(R38:X38),Dates!$B$1:$B$180)</f>
        <v>1</v>
      </c>
    </row>
    <row r="39" spans="2:25" x14ac:dyDescent="0.3">
      <c r="B39" s="24" t="str">
        <f>IF(H38="","",IF(MONTH(H38+1)&lt;&gt;MONTH(H38),"",H38+1))</f>
        <v/>
      </c>
      <c r="C39" s="25" t="str">
        <f t="shared" si="9"/>
        <v/>
      </c>
      <c r="D39" s="25" t="str">
        <f t="shared" si="9"/>
        <v/>
      </c>
      <c r="E39" s="25" t="str">
        <f t="shared" si="9"/>
        <v/>
      </c>
      <c r="F39" s="25" t="str">
        <f t="shared" si="9"/>
        <v/>
      </c>
      <c r="G39" s="25" t="str">
        <f t="shared" si="9"/>
        <v/>
      </c>
      <c r="H39" s="26" t="str">
        <f t="shared" si="9"/>
        <v/>
      </c>
      <c r="I39" s="5">
        <f>NETWORKDAYS(MIN(B39:H39),MAX(B39:H39),Dates!$B$1:$B$180)</f>
        <v>0</v>
      </c>
      <c r="J39" s="24" t="str">
        <f>IF(P38="","",IF(MONTH(P38+1)&lt;&gt;MONTH(P38),"",P38+1))</f>
        <v/>
      </c>
      <c r="K39" s="25" t="str">
        <f t="shared" si="10"/>
        <v/>
      </c>
      <c r="L39" s="25" t="str">
        <f t="shared" si="10"/>
        <v/>
      </c>
      <c r="M39" s="25" t="str">
        <f t="shared" si="10"/>
        <v/>
      </c>
      <c r="N39" s="25" t="str">
        <f t="shared" si="10"/>
        <v/>
      </c>
      <c r="O39" s="25" t="str">
        <f t="shared" si="10"/>
        <v/>
      </c>
      <c r="P39" s="26" t="str">
        <f t="shared" si="10"/>
        <v/>
      </c>
      <c r="Q39" s="5">
        <f>NETWORKDAYS(MIN(J39:P39),MAX(J39:P39),Dates!$B$1:$B$180)</f>
        <v>0</v>
      </c>
      <c r="R39" s="24" t="str">
        <f>IF(X38="","",IF(MONTH(X38+1)&lt;&gt;MONTH(X38),"",X38+1))</f>
        <v/>
      </c>
      <c r="S39" s="25" t="str">
        <f t="shared" si="11"/>
        <v/>
      </c>
      <c r="T39" s="25" t="str">
        <f t="shared" si="11"/>
        <v/>
      </c>
      <c r="U39" s="25" t="str">
        <f t="shared" si="11"/>
        <v/>
      </c>
      <c r="V39" s="25" t="str">
        <f t="shared" si="11"/>
        <v/>
      </c>
      <c r="W39" s="25" t="str">
        <f t="shared" si="11"/>
        <v/>
      </c>
      <c r="X39" s="26" t="str">
        <f t="shared" si="11"/>
        <v/>
      </c>
      <c r="Y39" s="5">
        <f>NETWORKDAYS(MIN(R39:X39),MAX(R39:X39),Dates!$B$1:$B$180)</f>
        <v>0</v>
      </c>
    </row>
    <row r="40" spans="2:25" x14ac:dyDescent="0.3">
      <c r="B40" s="27" t="s">
        <v>2019</v>
      </c>
      <c r="H40" s="28">
        <f>IF(OR('Calendar Input'!C23=0,'Calendar Input'!C24=0),0,NETWORKDAYS(B32,EOMONTH(B32,0),Dates!$A$1:$A$910))</f>
        <v>0</v>
      </c>
      <c r="J40" s="27" t="s">
        <v>2020</v>
      </c>
      <c r="P40" s="28">
        <f>IF(OR('Calendar Input'!C23=0,'Calendar Input'!C24=0),0,NETWORKDAYS(J32,EOMONTH(J32,0),Dates!$A$1:$A$910))</f>
        <v>0</v>
      </c>
      <c r="R40" s="27" t="s">
        <v>2021</v>
      </c>
      <c r="X40" s="28">
        <f>IF(OR('Calendar Input'!C23=0,'Calendar Input'!C24=0),0,NETWORKDAYS(R32,EOMONTH(R32,0),Dates!$A$1:$A$910))</f>
        <v>0</v>
      </c>
    </row>
    <row r="41" spans="2:25" x14ac:dyDescent="0.3">
      <c r="I41" s="5">
        <f>COUNTIF(I7:I39,"&gt;4")</f>
        <v>14</v>
      </c>
      <c r="Q41" s="5">
        <f>COUNTIF(Q7:Q39,"&gt;4")</f>
        <v>16</v>
      </c>
      <c r="Y41" s="5">
        <f>COUNTIF(Y7:Y39,"&gt;4")</f>
        <v>16</v>
      </c>
    </row>
    <row r="43" spans="2:25" x14ac:dyDescent="0.3">
      <c r="Y43" s="5">
        <f>I41+Q41+Y41</f>
        <v>46</v>
      </c>
    </row>
  </sheetData>
  <conditionalFormatting sqref="B7:H12 J7:P12 R7:X12 B16:H21 J16:P21 R16:X21 B25:H30 J25:P30 R25:X30 B34:H39 J34:P39 R34:X39">
    <cfRule type="expression" dxfId="6" priority="17">
      <formula>OR(WEEKDAY(B7,1)=1,WEEKDAY(B7,1)=7)</formula>
    </cfRule>
    <cfRule type="expression" dxfId="0" priority="23">
      <formula>COUNTIF($AA$19:$AA$21,B7)=1</formula>
    </cfRule>
  </conditionalFormatting>
  <printOptions horizontalCentered="1" verticalCentered="1"/>
  <pageMargins left="0.7" right="0.7" top="0.75" bottom="0.75" header="0.3" footer="0.3"/>
  <pageSetup scale="76" orientation="landscape" r:id="rId1"/>
  <headerFooter>
    <oddFooter>&amp;L&amp;"-,Bold"&amp;F&amp;C&amp;"-,Bold"&amp;A&amp;R&amp;"-,Bold"&amp;P of &amp;N</oddFooter>
  </headerFooter>
  <colBreaks count="1" manualBreakCount="1">
    <brk id="25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DC86A73C-2945-4D9E-859A-5B4538C7A422}">
            <xm:f>COUNTIF('Calendar Input'!$A$28:$A$117,B7)=1</xm:f>
            <x14:dxf>
              <fill>
                <patternFill patternType="gray125"/>
              </fill>
            </x14:dxf>
          </x14:cfRule>
          <x14:cfRule type="cellIs" priority="19" operator="greaterThan" id="{44D46BFC-D6CD-4DF1-AE5B-E22036AADB66}">
            <xm:f>'Calendar Input'!$C$24</xm:f>
            <x14:dxf>
              <font>
                <strike/>
              </font>
            </x14:dxf>
          </x14:cfRule>
          <x14:cfRule type="cellIs" priority="20" operator="lessThan" id="{AD2135CA-87C2-405A-974B-6E0C67BC0ACD}">
            <xm:f>'Calendar Input'!$C$23</xm:f>
            <x14:dxf>
              <font>
                <strike/>
              </font>
            </x14:dxf>
          </x14:cfRule>
          <x14:cfRule type="expression" priority="21" id="{3EA9277C-71CE-4790-9EFA-AF9F3F3D1E3B}">
            <xm:f>COUNTIFS('Calendar Input'!$C$28:$C$117,B7,'Calendar Input'!$F$28:$F$117,"&gt;0")+COUNTIFS('Calendar Input'!$C$28:$C$117,B7,'Calendar Input'!$G$28:$G$117,"&gt;0")=1</xm:f>
            <x14:dxf>
              <font>
                <color rgb="FF3333FF"/>
              </font>
            </x14:dxf>
          </x14:cfRule>
          <x14:cfRule type="expression" priority="22" id="{8BD5A417-0BDA-4D7C-A905-E67AD9B545D8}">
            <xm:f>COUNTIFS('Calendar Input'!$C$28:$C$117,B7,'Calendar Input'!$I$28:$I$117,"&gt;0")=1</xm:f>
            <x14:dxf>
              <font>
                <u val="double"/>
              </font>
            </x14:dxf>
          </x14:cfRule>
          <xm:sqref>B7:H12 J7:P12 R7:X12 B16:H21 J16:P21 R16:X21 B25:H30 J25:P30 R25:X30 B34:H39 J34:P39 R34:X39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4B87F-6B52-48E9-BF90-116BF39015C7}">
  <dimension ref="A1:O910"/>
  <sheetViews>
    <sheetView topLeftCell="A907" workbookViewId="0">
      <selection activeCell="A910" sqref="A910"/>
    </sheetView>
  </sheetViews>
  <sheetFormatPr defaultRowHeight="14.4" x14ac:dyDescent="0.3"/>
  <cols>
    <col min="1" max="1" width="10.33203125" bestFit="1" customWidth="1"/>
    <col min="2" max="2" width="9.33203125" bestFit="1" customWidth="1"/>
    <col min="3" max="5" width="2.6640625"/>
    <col min="6" max="7" width="9.33203125" bestFit="1" customWidth="1"/>
    <col min="8" max="8" width="2.6640625"/>
    <col min="9" max="9" width="8.33203125" bestFit="1" customWidth="1"/>
    <col min="10" max="10" width="2.6640625"/>
    <col min="11" max="11" width="9.33203125" bestFit="1" customWidth="1"/>
    <col min="12" max="14" width="2.6640625"/>
    <col min="15" max="15" width="9.33203125" bestFit="1" customWidth="1"/>
  </cols>
  <sheetData>
    <row r="1" spans="1:15" x14ac:dyDescent="0.3">
      <c r="A1" s="1">
        <f>'Calendar Input'!C28</f>
        <v>0</v>
      </c>
      <c r="B1" s="1">
        <f>IF('Calendar Input'!I28=0,'Calendar Input'!C28,0)</f>
        <v>0</v>
      </c>
      <c r="O1" s="1">
        <f>K2</f>
        <v>0</v>
      </c>
    </row>
    <row r="2" spans="1:15" x14ac:dyDescent="0.3">
      <c r="A2" s="1">
        <f>'Calendar Input'!C29</f>
        <v>0</v>
      </c>
      <c r="B2" s="1">
        <f>IF('Calendar Input'!I29=0,'Calendar Input'!C29,0)</f>
        <v>0</v>
      </c>
      <c r="F2" s="1">
        <f>'Calendar Tiles'!B5</f>
        <v>45474</v>
      </c>
      <c r="I2" s="1">
        <f>F2</f>
        <v>45474</v>
      </c>
      <c r="K2" s="1">
        <f>'Calendar Input'!C24</f>
        <v>0</v>
      </c>
      <c r="O2" s="1">
        <f>IF(O1+1&gt;$K$3,0,O1+1)</f>
        <v>1</v>
      </c>
    </row>
    <row r="3" spans="1:15" x14ac:dyDescent="0.3">
      <c r="A3" s="1">
        <f>'Calendar Input'!C30</f>
        <v>0</v>
      </c>
      <c r="B3" s="1">
        <f>IF('Calendar Input'!I30=0,'Calendar Input'!C30,0)</f>
        <v>0</v>
      </c>
      <c r="F3" s="1">
        <f>'Calendar Input'!C23-1</f>
        <v>-1</v>
      </c>
      <c r="I3" s="1">
        <f t="shared" ref="I3:I66" si="0">IF(I2+1&gt;$F$3,0,I2+1)</f>
        <v>0</v>
      </c>
      <c r="K3" s="1">
        <f>EOMONTH('Calendar Tiles'!R32,0)</f>
        <v>45838</v>
      </c>
      <c r="O3" s="1">
        <f>IF(O2+1&gt;$K$3,0,O2+1)</f>
        <v>2</v>
      </c>
    </row>
    <row r="4" spans="1:15" x14ac:dyDescent="0.3">
      <c r="A4" s="1">
        <f>'Calendar Input'!C31</f>
        <v>0</v>
      </c>
      <c r="B4" s="1">
        <f>IF('Calendar Input'!I31=0,'Calendar Input'!C31,0)</f>
        <v>0</v>
      </c>
      <c r="I4" s="1">
        <f t="shared" si="0"/>
        <v>0</v>
      </c>
      <c r="O4" s="1">
        <f t="shared" ref="O4:O67" si="1">IF(O3+1&gt;$K$3,0,O3+1)</f>
        <v>3</v>
      </c>
    </row>
    <row r="5" spans="1:15" x14ac:dyDescent="0.3">
      <c r="A5" s="1">
        <f>'Calendar Input'!C32</f>
        <v>0</v>
      </c>
      <c r="B5" s="1">
        <f>IF('Calendar Input'!I32=0,'Calendar Input'!C32,0)</f>
        <v>0</v>
      </c>
      <c r="I5" s="1">
        <f t="shared" si="0"/>
        <v>0</v>
      </c>
      <c r="O5" s="1">
        <f t="shared" si="1"/>
        <v>4</v>
      </c>
    </row>
    <row r="6" spans="1:15" x14ac:dyDescent="0.3">
      <c r="A6" s="1">
        <f>'Calendar Input'!C33</f>
        <v>0</v>
      </c>
      <c r="B6" s="1">
        <f>IF('Calendar Input'!I33=0,'Calendar Input'!C33,0)</f>
        <v>0</v>
      </c>
      <c r="I6" s="1">
        <f t="shared" si="0"/>
        <v>0</v>
      </c>
      <c r="O6" s="1">
        <f t="shared" si="1"/>
        <v>5</v>
      </c>
    </row>
    <row r="7" spans="1:15" x14ac:dyDescent="0.3">
      <c r="A7" s="1">
        <f>'Calendar Input'!C34</f>
        <v>0</v>
      </c>
      <c r="B7" s="1">
        <f>IF('Calendar Input'!I34=0,'Calendar Input'!C34,0)</f>
        <v>0</v>
      </c>
      <c r="I7" s="1">
        <f t="shared" si="0"/>
        <v>0</v>
      </c>
      <c r="O7" s="1">
        <f t="shared" si="1"/>
        <v>6</v>
      </c>
    </row>
    <row r="8" spans="1:15" x14ac:dyDescent="0.3">
      <c r="A8" s="1">
        <f>'Calendar Input'!C35</f>
        <v>0</v>
      </c>
      <c r="B8" s="1">
        <f>IF('Calendar Input'!I35=0,'Calendar Input'!C35,0)</f>
        <v>0</v>
      </c>
      <c r="I8" s="1">
        <f t="shared" si="0"/>
        <v>0</v>
      </c>
      <c r="O8" s="1">
        <f t="shared" si="1"/>
        <v>7</v>
      </c>
    </row>
    <row r="9" spans="1:15" x14ac:dyDescent="0.3">
      <c r="A9" s="1">
        <f>'Calendar Input'!C36</f>
        <v>0</v>
      </c>
      <c r="B9" s="1">
        <f>IF('Calendar Input'!I36=0,'Calendar Input'!C36,0)</f>
        <v>0</v>
      </c>
      <c r="I9" s="1">
        <f t="shared" si="0"/>
        <v>0</v>
      </c>
      <c r="O9" s="1">
        <f t="shared" si="1"/>
        <v>8</v>
      </c>
    </row>
    <row r="10" spans="1:15" x14ac:dyDescent="0.3">
      <c r="A10" s="1">
        <f>'Calendar Input'!C37</f>
        <v>0</v>
      </c>
      <c r="B10" s="1">
        <f>IF('Calendar Input'!I37=0,'Calendar Input'!C37,0)</f>
        <v>0</v>
      </c>
      <c r="I10" s="1">
        <f t="shared" si="0"/>
        <v>0</v>
      </c>
      <c r="O10" s="1">
        <f t="shared" si="1"/>
        <v>9</v>
      </c>
    </row>
    <row r="11" spans="1:15" x14ac:dyDescent="0.3">
      <c r="A11" s="1">
        <f>'Calendar Input'!C38</f>
        <v>0</v>
      </c>
      <c r="B11" s="1">
        <f>IF('Calendar Input'!I38=0,'Calendar Input'!C38,0)</f>
        <v>0</v>
      </c>
      <c r="I11" s="1">
        <f t="shared" si="0"/>
        <v>0</v>
      </c>
      <c r="O11" s="1">
        <f t="shared" si="1"/>
        <v>10</v>
      </c>
    </row>
    <row r="12" spans="1:15" x14ac:dyDescent="0.3">
      <c r="A12" s="1">
        <f>'Calendar Input'!C39</f>
        <v>0</v>
      </c>
      <c r="B12" s="1">
        <f>IF('Calendar Input'!I39=0,'Calendar Input'!C39,0)</f>
        <v>0</v>
      </c>
      <c r="I12" s="1">
        <f t="shared" si="0"/>
        <v>0</v>
      </c>
      <c r="O12" s="1">
        <f t="shared" si="1"/>
        <v>11</v>
      </c>
    </row>
    <row r="13" spans="1:15" x14ac:dyDescent="0.3">
      <c r="A13" s="1">
        <f>'Calendar Input'!C40</f>
        <v>0</v>
      </c>
      <c r="B13" s="1">
        <f>IF('Calendar Input'!I40=0,'Calendar Input'!C40,0)</f>
        <v>0</v>
      </c>
      <c r="I13" s="1">
        <f t="shared" si="0"/>
        <v>0</v>
      </c>
      <c r="O13" s="1">
        <f t="shared" si="1"/>
        <v>12</v>
      </c>
    </row>
    <row r="14" spans="1:15" x14ac:dyDescent="0.3">
      <c r="A14" s="1">
        <f>'Calendar Input'!C41</f>
        <v>0</v>
      </c>
      <c r="B14" s="1">
        <f>IF('Calendar Input'!I41=0,'Calendar Input'!C41,0)</f>
        <v>0</v>
      </c>
      <c r="I14" s="1">
        <f t="shared" si="0"/>
        <v>0</v>
      </c>
      <c r="O14" s="1">
        <f t="shared" si="1"/>
        <v>13</v>
      </c>
    </row>
    <row r="15" spans="1:15" x14ac:dyDescent="0.3">
      <c r="A15" s="1">
        <f>'Calendar Input'!C42</f>
        <v>0</v>
      </c>
      <c r="B15" s="1">
        <f>IF('Calendar Input'!I42=0,'Calendar Input'!C42,0)</f>
        <v>0</v>
      </c>
      <c r="I15" s="1">
        <f t="shared" si="0"/>
        <v>0</v>
      </c>
      <c r="O15" s="1">
        <f t="shared" si="1"/>
        <v>14</v>
      </c>
    </row>
    <row r="16" spans="1:15" x14ac:dyDescent="0.3">
      <c r="A16" s="1">
        <f>'Calendar Input'!C43</f>
        <v>0</v>
      </c>
      <c r="B16" s="1">
        <f>IF('Calendar Input'!I43=0,'Calendar Input'!C43,0)</f>
        <v>0</v>
      </c>
      <c r="I16" s="1">
        <f t="shared" si="0"/>
        <v>0</v>
      </c>
      <c r="O16" s="1">
        <f t="shared" si="1"/>
        <v>15</v>
      </c>
    </row>
    <row r="17" spans="1:15" x14ac:dyDescent="0.3">
      <c r="A17" s="1">
        <f>'Calendar Input'!C44</f>
        <v>0</v>
      </c>
      <c r="B17" s="1">
        <f>IF('Calendar Input'!I44=0,'Calendar Input'!C44,0)</f>
        <v>0</v>
      </c>
      <c r="I17" s="1">
        <f t="shared" si="0"/>
        <v>0</v>
      </c>
      <c r="O17" s="1">
        <f t="shared" si="1"/>
        <v>16</v>
      </c>
    </row>
    <row r="18" spans="1:15" x14ac:dyDescent="0.3">
      <c r="A18" s="1">
        <f>'Calendar Input'!C45</f>
        <v>0</v>
      </c>
      <c r="B18" s="1">
        <f>IF('Calendar Input'!I45=0,'Calendar Input'!C45,0)</f>
        <v>0</v>
      </c>
      <c r="I18" s="1">
        <f t="shared" si="0"/>
        <v>0</v>
      </c>
      <c r="O18" s="1">
        <f t="shared" si="1"/>
        <v>17</v>
      </c>
    </row>
    <row r="19" spans="1:15" x14ac:dyDescent="0.3">
      <c r="A19" s="1">
        <f>'Calendar Input'!C46</f>
        <v>0</v>
      </c>
      <c r="B19" s="1">
        <f>IF('Calendar Input'!I46=0,'Calendar Input'!C46,0)</f>
        <v>0</v>
      </c>
      <c r="I19" s="1">
        <f t="shared" si="0"/>
        <v>0</v>
      </c>
      <c r="O19" s="1">
        <f t="shared" si="1"/>
        <v>18</v>
      </c>
    </row>
    <row r="20" spans="1:15" x14ac:dyDescent="0.3">
      <c r="A20" s="1">
        <f>'Calendar Input'!C47</f>
        <v>0</v>
      </c>
      <c r="B20" s="1">
        <f>IF('Calendar Input'!I47=0,'Calendar Input'!C47,0)</f>
        <v>0</v>
      </c>
      <c r="I20" s="1">
        <f t="shared" si="0"/>
        <v>0</v>
      </c>
      <c r="O20" s="1">
        <f t="shared" si="1"/>
        <v>19</v>
      </c>
    </row>
    <row r="21" spans="1:15" x14ac:dyDescent="0.3">
      <c r="A21" s="1">
        <f>'Calendar Input'!C48</f>
        <v>0</v>
      </c>
      <c r="B21" s="1">
        <f>IF('Calendar Input'!I48=0,'Calendar Input'!C48,0)</f>
        <v>0</v>
      </c>
      <c r="I21" s="1">
        <f t="shared" si="0"/>
        <v>0</v>
      </c>
      <c r="O21" s="1">
        <f t="shared" si="1"/>
        <v>20</v>
      </c>
    </row>
    <row r="22" spans="1:15" x14ac:dyDescent="0.3">
      <c r="A22" s="1">
        <f>'Calendar Input'!C49</f>
        <v>0</v>
      </c>
      <c r="B22" s="1">
        <f>IF('Calendar Input'!I49=0,'Calendar Input'!C49,0)</f>
        <v>0</v>
      </c>
      <c r="I22" s="1">
        <f t="shared" si="0"/>
        <v>0</v>
      </c>
      <c r="O22" s="1">
        <f t="shared" si="1"/>
        <v>21</v>
      </c>
    </row>
    <row r="23" spans="1:15" x14ac:dyDescent="0.3">
      <c r="A23" s="1">
        <f>'Calendar Input'!C50</f>
        <v>0</v>
      </c>
      <c r="B23" s="1">
        <f>IF('Calendar Input'!I50=0,'Calendar Input'!C50,0)</f>
        <v>0</v>
      </c>
      <c r="I23" s="1">
        <f t="shared" si="0"/>
        <v>0</v>
      </c>
      <c r="O23" s="1">
        <f t="shared" si="1"/>
        <v>22</v>
      </c>
    </row>
    <row r="24" spans="1:15" x14ac:dyDescent="0.3">
      <c r="A24" s="1">
        <f>'Calendar Input'!C51</f>
        <v>0</v>
      </c>
      <c r="B24" s="1">
        <f>IF('Calendar Input'!I51=0,'Calendar Input'!C51,0)</f>
        <v>0</v>
      </c>
      <c r="I24" s="1">
        <f t="shared" si="0"/>
        <v>0</v>
      </c>
      <c r="O24" s="1">
        <f t="shared" si="1"/>
        <v>23</v>
      </c>
    </row>
    <row r="25" spans="1:15" x14ac:dyDescent="0.3">
      <c r="A25" s="1">
        <f>'Calendar Input'!C52</f>
        <v>0</v>
      </c>
      <c r="B25" s="1">
        <f>IF('Calendar Input'!I52=0,'Calendar Input'!C52,0)</f>
        <v>0</v>
      </c>
      <c r="I25" s="1">
        <f t="shared" si="0"/>
        <v>0</v>
      </c>
      <c r="O25" s="1">
        <f t="shared" si="1"/>
        <v>24</v>
      </c>
    </row>
    <row r="26" spans="1:15" x14ac:dyDescent="0.3">
      <c r="A26" s="1">
        <f>'Calendar Input'!C53</f>
        <v>0</v>
      </c>
      <c r="B26" s="1">
        <f>IF('Calendar Input'!I53=0,'Calendar Input'!C53,0)</f>
        <v>0</v>
      </c>
      <c r="I26" s="1">
        <f t="shared" si="0"/>
        <v>0</v>
      </c>
      <c r="O26" s="1">
        <f t="shared" si="1"/>
        <v>25</v>
      </c>
    </row>
    <row r="27" spans="1:15" x14ac:dyDescent="0.3">
      <c r="A27" s="1">
        <f>'Calendar Input'!C54</f>
        <v>0</v>
      </c>
      <c r="B27" s="1">
        <f>IF('Calendar Input'!I54=0,'Calendar Input'!C54,0)</f>
        <v>0</v>
      </c>
      <c r="I27" s="1">
        <f t="shared" si="0"/>
        <v>0</v>
      </c>
      <c r="O27" s="1">
        <f t="shared" si="1"/>
        <v>26</v>
      </c>
    </row>
    <row r="28" spans="1:15" x14ac:dyDescent="0.3">
      <c r="A28" s="1">
        <f>'Calendar Input'!C55</f>
        <v>0</v>
      </c>
      <c r="B28" s="1">
        <f>IF('Calendar Input'!I55=0,'Calendar Input'!C55,0)</f>
        <v>0</v>
      </c>
      <c r="I28" s="1">
        <f t="shared" si="0"/>
        <v>0</v>
      </c>
      <c r="O28" s="1">
        <f t="shared" si="1"/>
        <v>27</v>
      </c>
    </row>
    <row r="29" spans="1:15" x14ac:dyDescent="0.3">
      <c r="A29" s="1">
        <f>'Calendar Input'!C56</f>
        <v>0</v>
      </c>
      <c r="B29" s="1">
        <f>IF('Calendar Input'!I56=0,'Calendar Input'!C56,0)</f>
        <v>0</v>
      </c>
      <c r="I29" s="1">
        <f t="shared" si="0"/>
        <v>0</v>
      </c>
      <c r="O29" s="1">
        <f t="shared" si="1"/>
        <v>28</v>
      </c>
    </row>
    <row r="30" spans="1:15" x14ac:dyDescent="0.3">
      <c r="A30" s="1">
        <f>'Calendar Input'!C57</f>
        <v>0</v>
      </c>
      <c r="B30" s="1">
        <f>IF('Calendar Input'!I57=0,'Calendar Input'!C57,0)</f>
        <v>0</v>
      </c>
      <c r="I30" s="1">
        <f t="shared" si="0"/>
        <v>0</v>
      </c>
      <c r="O30" s="1">
        <f t="shared" si="1"/>
        <v>29</v>
      </c>
    </row>
    <row r="31" spans="1:15" x14ac:dyDescent="0.3">
      <c r="A31" s="1">
        <f>'Calendar Input'!C58</f>
        <v>0</v>
      </c>
      <c r="B31" s="1">
        <f>IF('Calendar Input'!I58=0,'Calendar Input'!C58,0)</f>
        <v>0</v>
      </c>
      <c r="I31" s="1">
        <f t="shared" si="0"/>
        <v>0</v>
      </c>
      <c r="O31" s="1">
        <f t="shared" si="1"/>
        <v>30</v>
      </c>
    </row>
    <row r="32" spans="1:15" x14ac:dyDescent="0.3">
      <c r="A32" s="1">
        <f>'Calendar Input'!C59</f>
        <v>0</v>
      </c>
      <c r="B32" s="1">
        <f>IF('Calendar Input'!I59=0,'Calendar Input'!C59,0)</f>
        <v>0</v>
      </c>
      <c r="I32" s="1">
        <f t="shared" si="0"/>
        <v>0</v>
      </c>
      <c r="O32" s="1">
        <f t="shared" si="1"/>
        <v>31</v>
      </c>
    </row>
    <row r="33" spans="1:15" x14ac:dyDescent="0.3">
      <c r="A33" s="1">
        <f>'Calendar Input'!C60</f>
        <v>0</v>
      </c>
      <c r="B33" s="1">
        <f>IF('Calendar Input'!I60=0,'Calendar Input'!C60,0)</f>
        <v>0</v>
      </c>
      <c r="I33" s="1">
        <f t="shared" si="0"/>
        <v>0</v>
      </c>
      <c r="O33" s="1">
        <f t="shared" si="1"/>
        <v>32</v>
      </c>
    </row>
    <row r="34" spans="1:15" x14ac:dyDescent="0.3">
      <c r="A34" s="1">
        <f>'Calendar Input'!C61</f>
        <v>0</v>
      </c>
      <c r="B34" s="1">
        <f>IF('Calendar Input'!I61=0,'Calendar Input'!C61,0)</f>
        <v>0</v>
      </c>
      <c r="I34" s="1">
        <f t="shared" si="0"/>
        <v>0</v>
      </c>
      <c r="O34" s="1">
        <f t="shared" si="1"/>
        <v>33</v>
      </c>
    </row>
    <row r="35" spans="1:15" x14ac:dyDescent="0.3">
      <c r="A35" s="1">
        <f>'Calendar Input'!C62</f>
        <v>0</v>
      </c>
      <c r="B35" s="1">
        <f>IF('Calendar Input'!I62=0,'Calendar Input'!C62,0)</f>
        <v>0</v>
      </c>
      <c r="I35" s="1">
        <f t="shared" si="0"/>
        <v>0</v>
      </c>
      <c r="O35" s="1">
        <f t="shared" si="1"/>
        <v>34</v>
      </c>
    </row>
    <row r="36" spans="1:15" x14ac:dyDescent="0.3">
      <c r="A36" s="1">
        <f>'Calendar Input'!C63</f>
        <v>0</v>
      </c>
      <c r="B36" s="1">
        <f>IF('Calendar Input'!I63=0,'Calendar Input'!C63,0)</f>
        <v>0</v>
      </c>
      <c r="I36" s="1">
        <f t="shared" si="0"/>
        <v>0</v>
      </c>
      <c r="O36" s="1">
        <f t="shared" si="1"/>
        <v>35</v>
      </c>
    </row>
    <row r="37" spans="1:15" x14ac:dyDescent="0.3">
      <c r="A37" s="1">
        <f>'Calendar Input'!C64</f>
        <v>0</v>
      </c>
      <c r="B37" s="1">
        <f>IF('Calendar Input'!I64=0,'Calendar Input'!C64,0)</f>
        <v>0</v>
      </c>
      <c r="I37" s="1">
        <f t="shared" si="0"/>
        <v>0</v>
      </c>
      <c r="O37" s="1">
        <f t="shared" si="1"/>
        <v>36</v>
      </c>
    </row>
    <row r="38" spans="1:15" x14ac:dyDescent="0.3">
      <c r="A38" s="1">
        <f>'Calendar Input'!C65</f>
        <v>0</v>
      </c>
      <c r="B38" s="1">
        <f>IF('Calendar Input'!I65=0,'Calendar Input'!C65,0)</f>
        <v>0</v>
      </c>
      <c r="I38" s="1">
        <f t="shared" si="0"/>
        <v>0</v>
      </c>
      <c r="O38" s="1">
        <f t="shared" si="1"/>
        <v>37</v>
      </c>
    </row>
    <row r="39" spans="1:15" x14ac:dyDescent="0.3">
      <c r="A39" s="1">
        <f>'Calendar Input'!C66</f>
        <v>0</v>
      </c>
      <c r="B39" s="1">
        <f>IF('Calendar Input'!I66=0,'Calendar Input'!C66,0)</f>
        <v>0</v>
      </c>
      <c r="I39" s="1">
        <f t="shared" si="0"/>
        <v>0</v>
      </c>
      <c r="O39" s="1">
        <f t="shared" si="1"/>
        <v>38</v>
      </c>
    </row>
    <row r="40" spans="1:15" x14ac:dyDescent="0.3">
      <c r="A40" s="1">
        <f>'Calendar Input'!C67</f>
        <v>0</v>
      </c>
      <c r="B40" s="1">
        <f>IF('Calendar Input'!I67=0,'Calendar Input'!C67,0)</f>
        <v>0</v>
      </c>
      <c r="I40" s="1">
        <f t="shared" si="0"/>
        <v>0</v>
      </c>
      <c r="O40" s="1">
        <f t="shared" si="1"/>
        <v>39</v>
      </c>
    </row>
    <row r="41" spans="1:15" x14ac:dyDescent="0.3">
      <c r="A41" s="1">
        <f>'Calendar Input'!C68</f>
        <v>0</v>
      </c>
      <c r="B41" s="1">
        <f>IF('Calendar Input'!I68=0,'Calendar Input'!C68,0)</f>
        <v>0</v>
      </c>
      <c r="I41" s="1">
        <f t="shared" si="0"/>
        <v>0</v>
      </c>
      <c r="O41" s="1">
        <f t="shared" si="1"/>
        <v>40</v>
      </c>
    </row>
    <row r="42" spans="1:15" x14ac:dyDescent="0.3">
      <c r="A42" s="1">
        <f>'Calendar Input'!C69</f>
        <v>0</v>
      </c>
      <c r="B42" s="1">
        <f>IF('Calendar Input'!I69=0,'Calendar Input'!C69,0)</f>
        <v>0</v>
      </c>
      <c r="I42" s="1">
        <f t="shared" si="0"/>
        <v>0</v>
      </c>
      <c r="O42" s="1">
        <f t="shared" si="1"/>
        <v>41</v>
      </c>
    </row>
    <row r="43" spans="1:15" x14ac:dyDescent="0.3">
      <c r="A43" s="1">
        <f>'Calendar Input'!C70</f>
        <v>0</v>
      </c>
      <c r="B43" s="1">
        <f>IF('Calendar Input'!I70=0,'Calendar Input'!C70,0)</f>
        <v>0</v>
      </c>
      <c r="I43" s="1">
        <f t="shared" si="0"/>
        <v>0</v>
      </c>
      <c r="O43" s="1">
        <f t="shared" si="1"/>
        <v>42</v>
      </c>
    </row>
    <row r="44" spans="1:15" x14ac:dyDescent="0.3">
      <c r="A44" s="1">
        <f>'Calendar Input'!C71</f>
        <v>0</v>
      </c>
      <c r="B44" s="1">
        <f>IF('Calendar Input'!I71=0,'Calendar Input'!C71,0)</f>
        <v>0</v>
      </c>
      <c r="I44" s="1">
        <f t="shared" si="0"/>
        <v>0</v>
      </c>
      <c r="O44" s="1">
        <f t="shared" si="1"/>
        <v>43</v>
      </c>
    </row>
    <row r="45" spans="1:15" x14ac:dyDescent="0.3">
      <c r="A45" s="1">
        <f>'Calendar Input'!C72</f>
        <v>0</v>
      </c>
      <c r="B45" s="1">
        <f>IF('Calendar Input'!I72=0,'Calendar Input'!C72,0)</f>
        <v>0</v>
      </c>
      <c r="I45" s="1">
        <f t="shared" si="0"/>
        <v>0</v>
      </c>
      <c r="O45" s="1">
        <f t="shared" si="1"/>
        <v>44</v>
      </c>
    </row>
    <row r="46" spans="1:15" x14ac:dyDescent="0.3">
      <c r="A46" s="1">
        <f>'Calendar Input'!C73</f>
        <v>0</v>
      </c>
      <c r="B46" s="1">
        <f>IF('Calendar Input'!I73=0,'Calendar Input'!C73,0)</f>
        <v>0</v>
      </c>
      <c r="I46" s="1">
        <f t="shared" si="0"/>
        <v>0</v>
      </c>
      <c r="O46" s="1">
        <f t="shared" si="1"/>
        <v>45</v>
      </c>
    </row>
    <row r="47" spans="1:15" x14ac:dyDescent="0.3">
      <c r="A47" s="1">
        <f>'Calendar Input'!C74</f>
        <v>0</v>
      </c>
      <c r="B47" s="1">
        <f>IF('Calendar Input'!I74=0,'Calendar Input'!C74,0)</f>
        <v>0</v>
      </c>
      <c r="I47" s="1">
        <f t="shared" si="0"/>
        <v>0</v>
      </c>
      <c r="O47" s="1">
        <f t="shared" si="1"/>
        <v>46</v>
      </c>
    </row>
    <row r="48" spans="1:15" x14ac:dyDescent="0.3">
      <c r="A48" s="1">
        <f>'Calendar Input'!C75</f>
        <v>0</v>
      </c>
      <c r="B48" s="1">
        <f>IF('Calendar Input'!I75=0,'Calendar Input'!C75,0)</f>
        <v>0</v>
      </c>
      <c r="I48" s="1">
        <f t="shared" si="0"/>
        <v>0</v>
      </c>
      <c r="O48" s="1">
        <f t="shared" si="1"/>
        <v>47</v>
      </c>
    </row>
    <row r="49" spans="1:15" x14ac:dyDescent="0.3">
      <c r="A49" s="1">
        <f>'Calendar Input'!C76</f>
        <v>0</v>
      </c>
      <c r="B49" s="1">
        <f>IF('Calendar Input'!I76=0,'Calendar Input'!C76,0)</f>
        <v>0</v>
      </c>
      <c r="I49" s="1">
        <f t="shared" si="0"/>
        <v>0</v>
      </c>
      <c r="O49" s="1">
        <f t="shared" si="1"/>
        <v>48</v>
      </c>
    </row>
    <row r="50" spans="1:15" x14ac:dyDescent="0.3">
      <c r="A50" s="1">
        <f>'Calendar Input'!C77</f>
        <v>0</v>
      </c>
      <c r="B50" s="1">
        <f>IF('Calendar Input'!I77=0,'Calendar Input'!C77,0)</f>
        <v>0</v>
      </c>
      <c r="I50" s="1">
        <f t="shared" si="0"/>
        <v>0</v>
      </c>
      <c r="O50" s="1">
        <f t="shared" si="1"/>
        <v>49</v>
      </c>
    </row>
    <row r="51" spans="1:15" x14ac:dyDescent="0.3">
      <c r="A51" s="1">
        <f>'Calendar Input'!C78</f>
        <v>0</v>
      </c>
      <c r="B51" s="1">
        <f>IF('Calendar Input'!I78=0,'Calendar Input'!C78,0)</f>
        <v>0</v>
      </c>
      <c r="I51" s="1">
        <f t="shared" si="0"/>
        <v>0</v>
      </c>
      <c r="O51" s="1">
        <f t="shared" si="1"/>
        <v>50</v>
      </c>
    </row>
    <row r="52" spans="1:15" x14ac:dyDescent="0.3">
      <c r="A52" s="1">
        <f>'Calendar Input'!C79</f>
        <v>0</v>
      </c>
      <c r="B52" s="1">
        <f>IF('Calendar Input'!I79=0,'Calendar Input'!C79,0)</f>
        <v>0</v>
      </c>
      <c r="I52" s="1">
        <f t="shared" si="0"/>
        <v>0</v>
      </c>
      <c r="O52" s="1">
        <f t="shared" si="1"/>
        <v>51</v>
      </c>
    </row>
    <row r="53" spans="1:15" x14ac:dyDescent="0.3">
      <c r="A53" s="1">
        <f>'Calendar Input'!C80</f>
        <v>0</v>
      </c>
      <c r="B53" s="1">
        <f>IF('Calendar Input'!I80=0,'Calendar Input'!C80,0)</f>
        <v>0</v>
      </c>
      <c r="I53" s="1">
        <f t="shared" si="0"/>
        <v>0</v>
      </c>
      <c r="O53" s="1">
        <f t="shared" si="1"/>
        <v>52</v>
      </c>
    </row>
    <row r="54" spans="1:15" x14ac:dyDescent="0.3">
      <c r="A54" s="1">
        <f>'Calendar Input'!C81</f>
        <v>0</v>
      </c>
      <c r="B54" s="1">
        <f>IF('Calendar Input'!I81=0,'Calendar Input'!C81,0)</f>
        <v>0</v>
      </c>
      <c r="I54" s="1">
        <f t="shared" si="0"/>
        <v>0</v>
      </c>
      <c r="O54" s="1">
        <f t="shared" si="1"/>
        <v>53</v>
      </c>
    </row>
    <row r="55" spans="1:15" x14ac:dyDescent="0.3">
      <c r="A55" s="1">
        <f>'Calendar Input'!C82</f>
        <v>0</v>
      </c>
      <c r="B55" s="1">
        <f>IF('Calendar Input'!I82=0,'Calendar Input'!C82,0)</f>
        <v>0</v>
      </c>
      <c r="I55" s="1">
        <f t="shared" si="0"/>
        <v>0</v>
      </c>
      <c r="O55" s="1">
        <f t="shared" si="1"/>
        <v>54</v>
      </c>
    </row>
    <row r="56" spans="1:15" x14ac:dyDescent="0.3">
      <c r="A56" s="1">
        <f>'Calendar Input'!C83</f>
        <v>0</v>
      </c>
      <c r="B56" s="1">
        <f>IF('Calendar Input'!I83=0,'Calendar Input'!C83,0)</f>
        <v>0</v>
      </c>
      <c r="I56" s="1">
        <f t="shared" si="0"/>
        <v>0</v>
      </c>
      <c r="O56" s="1">
        <f t="shared" si="1"/>
        <v>55</v>
      </c>
    </row>
    <row r="57" spans="1:15" x14ac:dyDescent="0.3">
      <c r="A57" s="1">
        <f>'Calendar Input'!C84</f>
        <v>0</v>
      </c>
      <c r="B57" s="1">
        <f>IF('Calendar Input'!I84=0,'Calendar Input'!C84,0)</f>
        <v>0</v>
      </c>
      <c r="I57" s="1">
        <f t="shared" si="0"/>
        <v>0</v>
      </c>
      <c r="O57" s="1">
        <f t="shared" si="1"/>
        <v>56</v>
      </c>
    </row>
    <row r="58" spans="1:15" x14ac:dyDescent="0.3">
      <c r="A58" s="1">
        <f>'Calendar Input'!C85</f>
        <v>0</v>
      </c>
      <c r="B58" s="1">
        <f>IF('Calendar Input'!I85=0,'Calendar Input'!C85,0)</f>
        <v>0</v>
      </c>
      <c r="I58" s="1">
        <f t="shared" si="0"/>
        <v>0</v>
      </c>
      <c r="O58" s="1">
        <f t="shared" si="1"/>
        <v>57</v>
      </c>
    </row>
    <row r="59" spans="1:15" x14ac:dyDescent="0.3">
      <c r="A59" s="1">
        <f>'Calendar Input'!C86</f>
        <v>0</v>
      </c>
      <c r="B59" s="1">
        <f>IF('Calendar Input'!I86=0,'Calendar Input'!C86,0)</f>
        <v>0</v>
      </c>
      <c r="I59" s="1">
        <f t="shared" si="0"/>
        <v>0</v>
      </c>
      <c r="O59" s="1">
        <f t="shared" si="1"/>
        <v>58</v>
      </c>
    </row>
    <row r="60" spans="1:15" x14ac:dyDescent="0.3">
      <c r="A60" s="1">
        <f>'Calendar Input'!C87</f>
        <v>0</v>
      </c>
      <c r="B60" s="1">
        <f>IF('Calendar Input'!I87=0,'Calendar Input'!C87,0)</f>
        <v>0</v>
      </c>
      <c r="I60" s="1">
        <f t="shared" si="0"/>
        <v>0</v>
      </c>
      <c r="O60" s="1">
        <f t="shared" si="1"/>
        <v>59</v>
      </c>
    </row>
    <row r="61" spans="1:15" x14ac:dyDescent="0.3">
      <c r="A61" s="1">
        <f>'Calendar Input'!C88</f>
        <v>0</v>
      </c>
      <c r="B61" s="1">
        <f>IF('Calendar Input'!I88=0,'Calendar Input'!C88,0)</f>
        <v>0</v>
      </c>
      <c r="I61" s="1">
        <f t="shared" si="0"/>
        <v>0</v>
      </c>
      <c r="O61" s="1">
        <f t="shared" si="1"/>
        <v>60</v>
      </c>
    </row>
    <row r="62" spans="1:15" x14ac:dyDescent="0.3">
      <c r="A62" s="1">
        <f>'Calendar Input'!C89</f>
        <v>0</v>
      </c>
      <c r="B62" s="1">
        <f>IF('Calendar Input'!I89=0,'Calendar Input'!C89,0)</f>
        <v>0</v>
      </c>
      <c r="I62" s="1">
        <f t="shared" si="0"/>
        <v>0</v>
      </c>
      <c r="O62" s="1">
        <f t="shared" si="1"/>
        <v>61</v>
      </c>
    </row>
    <row r="63" spans="1:15" x14ac:dyDescent="0.3">
      <c r="A63" s="1">
        <f>'Calendar Input'!C90</f>
        <v>0</v>
      </c>
      <c r="B63" s="1">
        <f>IF('Calendar Input'!I90=0,'Calendar Input'!C90,0)</f>
        <v>0</v>
      </c>
      <c r="I63" s="1">
        <f t="shared" si="0"/>
        <v>0</v>
      </c>
      <c r="O63" s="1">
        <f t="shared" si="1"/>
        <v>62</v>
      </c>
    </row>
    <row r="64" spans="1:15" x14ac:dyDescent="0.3">
      <c r="A64" s="1">
        <f>'Calendar Input'!C91</f>
        <v>0</v>
      </c>
      <c r="B64" s="1">
        <f>IF('Calendar Input'!I91=0,'Calendar Input'!C91,0)</f>
        <v>0</v>
      </c>
      <c r="I64" s="1">
        <f t="shared" si="0"/>
        <v>0</v>
      </c>
      <c r="O64" s="1">
        <f t="shared" si="1"/>
        <v>63</v>
      </c>
    </row>
    <row r="65" spans="1:15" x14ac:dyDescent="0.3">
      <c r="A65" s="1">
        <f>'Calendar Input'!C92</f>
        <v>0</v>
      </c>
      <c r="B65" s="1">
        <f>IF('Calendar Input'!I92=0,'Calendar Input'!C92,0)</f>
        <v>0</v>
      </c>
      <c r="I65" s="1">
        <f t="shared" si="0"/>
        <v>0</v>
      </c>
      <c r="O65" s="1">
        <f t="shared" si="1"/>
        <v>64</v>
      </c>
    </row>
    <row r="66" spans="1:15" x14ac:dyDescent="0.3">
      <c r="A66" s="1">
        <f>'Calendar Input'!C93</f>
        <v>0</v>
      </c>
      <c r="B66" s="1">
        <f>IF('Calendar Input'!I93=0,'Calendar Input'!C93,0)</f>
        <v>0</v>
      </c>
      <c r="I66" s="1">
        <f t="shared" si="0"/>
        <v>0</v>
      </c>
      <c r="O66" s="1">
        <f t="shared" si="1"/>
        <v>65</v>
      </c>
    </row>
    <row r="67" spans="1:15" x14ac:dyDescent="0.3">
      <c r="A67" s="1">
        <f>'Calendar Input'!C94</f>
        <v>0</v>
      </c>
      <c r="B67" s="1">
        <f>IF('Calendar Input'!I94=0,'Calendar Input'!C94,0)</f>
        <v>0</v>
      </c>
      <c r="I67" s="1">
        <f t="shared" ref="I67:I73" si="2">IF(I66+1&gt;$F$3,0,I66+1)</f>
        <v>0</v>
      </c>
      <c r="O67" s="1">
        <f t="shared" si="1"/>
        <v>66</v>
      </c>
    </row>
    <row r="68" spans="1:15" x14ac:dyDescent="0.3">
      <c r="A68" s="1">
        <f>'Calendar Input'!C95</f>
        <v>0</v>
      </c>
      <c r="B68" s="1">
        <f>IF('Calendar Input'!I95=0,'Calendar Input'!C95,0)</f>
        <v>0</v>
      </c>
      <c r="I68" s="1">
        <f t="shared" si="2"/>
        <v>0</v>
      </c>
      <c r="O68" s="1">
        <f t="shared" ref="O68:O73" si="3">IF(O67+1&gt;$K$3,0,O67+1)</f>
        <v>67</v>
      </c>
    </row>
    <row r="69" spans="1:15" x14ac:dyDescent="0.3">
      <c r="A69" s="1">
        <f>'Calendar Input'!C96</f>
        <v>0</v>
      </c>
      <c r="B69" s="1">
        <f>IF('Calendar Input'!I96=0,'Calendar Input'!C96,0)</f>
        <v>0</v>
      </c>
      <c r="I69" s="1">
        <f t="shared" si="2"/>
        <v>0</v>
      </c>
      <c r="O69" s="1">
        <f t="shared" si="3"/>
        <v>68</v>
      </c>
    </row>
    <row r="70" spans="1:15" x14ac:dyDescent="0.3">
      <c r="A70" s="1">
        <f>'Calendar Input'!C97</f>
        <v>0</v>
      </c>
      <c r="B70" s="1">
        <f>IF('Calendar Input'!I97=0,'Calendar Input'!C97,0)</f>
        <v>0</v>
      </c>
      <c r="I70" s="1">
        <f t="shared" si="2"/>
        <v>0</v>
      </c>
      <c r="O70" s="1">
        <f t="shared" si="3"/>
        <v>69</v>
      </c>
    </row>
    <row r="71" spans="1:15" x14ac:dyDescent="0.3">
      <c r="A71" s="1">
        <f>'Calendar Input'!C98</f>
        <v>0</v>
      </c>
      <c r="B71" s="1">
        <f>IF('Calendar Input'!I98=0,'Calendar Input'!C98,0)</f>
        <v>0</v>
      </c>
      <c r="I71" s="1">
        <f t="shared" si="2"/>
        <v>0</v>
      </c>
      <c r="O71" s="1">
        <f t="shared" si="3"/>
        <v>70</v>
      </c>
    </row>
    <row r="72" spans="1:15" x14ac:dyDescent="0.3">
      <c r="A72" s="1">
        <f>'Calendar Input'!C99</f>
        <v>0</v>
      </c>
      <c r="B72" s="1">
        <f>IF('Calendar Input'!I99=0,'Calendar Input'!C99,0)</f>
        <v>0</v>
      </c>
      <c r="I72" s="1">
        <f t="shared" si="2"/>
        <v>0</v>
      </c>
      <c r="O72" s="1">
        <f t="shared" si="3"/>
        <v>71</v>
      </c>
    </row>
    <row r="73" spans="1:15" x14ac:dyDescent="0.3">
      <c r="A73" s="1">
        <f>'Calendar Input'!C100</f>
        <v>0</v>
      </c>
      <c r="B73" s="1">
        <f>IF('Calendar Input'!I100=0,'Calendar Input'!C100,0)</f>
        <v>0</v>
      </c>
      <c r="I73" s="1">
        <f t="shared" si="2"/>
        <v>0</v>
      </c>
      <c r="O73" s="1">
        <f t="shared" si="3"/>
        <v>72</v>
      </c>
    </row>
    <row r="74" spans="1:15" x14ac:dyDescent="0.3">
      <c r="A74" s="1">
        <f>'Calendar Input'!C101</f>
        <v>0</v>
      </c>
      <c r="B74" s="1">
        <f>IF('Calendar Input'!I101=0,'Calendar Input'!C101,0)</f>
        <v>0</v>
      </c>
    </row>
    <row r="75" spans="1:15" x14ac:dyDescent="0.3">
      <c r="A75" s="1">
        <f>'Calendar Input'!C102</f>
        <v>0</v>
      </c>
      <c r="B75" s="1">
        <f>IF('Calendar Input'!I102=0,'Calendar Input'!C102,0)</f>
        <v>0</v>
      </c>
    </row>
    <row r="76" spans="1:15" x14ac:dyDescent="0.3">
      <c r="A76" s="1">
        <f>'Calendar Input'!C103</f>
        <v>0</v>
      </c>
      <c r="B76" s="1">
        <f>IF('Calendar Input'!I103=0,'Calendar Input'!C103,0)</f>
        <v>0</v>
      </c>
    </row>
    <row r="77" spans="1:15" x14ac:dyDescent="0.3">
      <c r="A77" s="1">
        <f>'Calendar Input'!C104</f>
        <v>0</v>
      </c>
      <c r="B77" s="1">
        <f>IF('Calendar Input'!I104=0,'Calendar Input'!C104,0)</f>
        <v>0</v>
      </c>
    </row>
    <row r="78" spans="1:15" x14ac:dyDescent="0.3">
      <c r="A78" s="1">
        <f>'Calendar Input'!C105</f>
        <v>0</v>
      </c>
      <c r="B78" s="1">
        <f>IF('Calendar Input'!I105=0,'Calendar Input'!C105,0)</f>
        <v>0</v>
      </c>
    </row>
    <row r="79" spans="1:15" x14ac:dyDescent="0.3">
      <c r="A79" s="1">
        <f>'Calendar Input'!C106</f>
        <v>0</v>
      </c>
      <c r="B79" s="1">
        <f>IF('Calendar Input'!I106=0,'Calendar Input'!C106,0)</f>
        <v>0</v>
      </c>
    </row>
    <row r="80" spans="1:15" x14ac:dyDescent="0.3">
      <c r="A80" s="1">
        <f>'Calendar Input'!C107</f>
        <v>0</v>
      </c>
      <c r="B80" s="1">
        <f>IF('Calendar Input'!I107=0,'Calendar Input'!C107,0)</f>
        <v>0</v>
      </c>
    </row>
    <row r="81" spans="1:2" x14ac:dyDescent="0.3">
      <c r="A81" s="1">
        <f>'Calendar Input'!C108</f>
        <v>0</v>
      </c>
      <c r="B81" s="1">
        <f>IF('Calendar Input'!I108=0,'Calendar Input'!C108,0)</f>
        <v>0</v>
      </c>
    </row>
    <row r="82" spans="1:2" x14ac:dyDescent="0.3">
      <c r="A82" s="1">
        <f>'Calendar Input'!C109</f>
        <v>0</v>
      </c>
      <c r="B82" s="1">
        <f>IF('Calendar Input'!I109=0,'Calendar Input'!C109,0)</f>
        <v>0</v>
      </c>
    </row>
    <row r="83" spans="1:2" x14ac:dyDescent="0.3">
      <c r="A83" s="1">
        <f>'Calendar Input'!C110</f>
        <v>0</v>
      </c>
      <c r="B83" s="1">
        <f>IF('Calendar Input'!I110=0,'Calendar Input'!C110,0)</f>
        <v>0</v>
      </c>
    </row>
    <row r="84" spans="1:2" x14ac:dyDescent="0.3">
      <c r="A84" s="1">
        <f>'Calendar Input'!C111</f>
        <v>0</v>
      </c>
      <c r="B84" s="1">
        <f>IF('Calendar Input'!I111=0,'Calendar Input'!C111,0)</f>
        <v>0</v>
      </c>
    </row>
    <row r="85" spans="1:2" x14ac:dyDescent="0.3">
      <c r="A85" s="1">
        <f>'Calendar Input'!C112</f>
        <v>0</v>
      </c>
      <c r="B85" s="1">
        <f>IF('Calendar Input'!I112=0,'Calendar Input'!C112,0)</f>
        <v>0</v>
      </c>
    </row>
    <row r="86" spans="1:2" x14ac:dyDescent="0.3">
      <c r="A86" s="1">
        <f>'Calendar Input'!C113</f>
        <v>0</v>
      </c>
      <c r="B86" s="1">
        <f>IF('Calendar Input'!I113=0,'Calendar Input'!C113,0)</f>
        <v>0</v>
      </c>
    </row>
    <row r="87" spans="1:2" x14ac:dyDescent="0.3">
      <c r="A87" s="1">
        <f>'Calendar Input'!C114</f>
        <v>0</v>
      </c>
      <c r="B87" s="1">
        <f>IF('Calendar Input'!I114=0,'Calendar Input'!C114,0)</f>
        <v>0</v>
      </c>
    </row>
    <row r="88" spans="1:2" x14ac:dyDescent="0.3">
      <c r="A88" s="1">
        <f>'Calendar Input'!C115</f>
        <v>0</v>
      </c>
      <c r="B88" s="1">
        <f>IF('Calendar Input'!I115=0,'Calendar Input'!C115,0)</f>
        <v>0</v>
      </c>
    </row>
    <row r="89" spans="1:2" x14ac:dyDescent="0.3">
      <c r="A89" s="1">
        <f>'Calendar Input'!C116</f>
        <v>0</v>
      </c>
      <c r="B89" s="1">
        <f>IF('Calendar Input'!I116=0,'Calendar Input'!C116,0)</f>
        <v>0</v>
      </c>
    </row>
    <row r="90" spans="1:2" x14ac:dyDescent="0.3">
      <c r="A90" s="88">
        <f>'Calendar Input'!C117</f>
        <v>0</v>
      </c>
      <c r="B90" s="1">
        <f>IF('Calendar Input'!I117=0,'Calendar Input'!C117,0)</f>
        <v>0</v>
      </c>
    </row>
    <row r="91" spans="1:2" x14ac:dyDescent="0.3">
      <c r="A91" s="1">
        <f>'Calendar Input'!A28</f>
        <v>0</v>
      </c>
      <c r="B91" s="1">
        <f>'Calendar Input'!A28</f>
        <v>0</v>
      </c>
    </row>
    <row r="92" spans="1:2" x14ac:dyDescent="0.3">
      <c r="A92" s="1">
        <f>'Calendar Input'!A29</f>
        <v>0</v>
      </c>
      <c r="B92" s="1">
        <f t="shared" ref="B92:B155" si="4">A92</f>
        <v>0</v>
      </c>
    </row>
    <row r="93" spans="1:2" x14ac:dyDescent="0.3">
      <c r="A93" s="1">
        <f>'Calendar Input'!A30</f>
        <v>0</v>
      </c>
      <c r="B93" s="1">
        <f t="shared" si="4"/>
        <v>0</v>
      </c>
    </row>
    <row r="94" spans="1:2" x14ac:dyDescent="0.3">
      <c r="A94" s="1">
        <f>'Calendar Input'!A31</f>
        <v>0</v>
      </c>
      <c r="B94" s="1">
        <f t="shared" si="4"/>
        <v>0</v>
      </c>
    </row>
    <row r="95" spans="1:2" x14ac:dyDescent="0.3">
      <c r="A95" s="1">
        <f>'Calendar Input'!A32</f>
        <v>0</v>
      </c>
      <c r="B95" s="1">
        <f t="shared" si="4"/>
        <v>0</v>
      </c>
    </row>
    <row r="96" spans="1:2" x14ac:dyDescent="0.3">
      <c r="A96" s="1">
        <f>'Calendar Input'!A33</f>
        <v>0</v>
      </c>
      <c r="B96" s="1">
        <f t="shared" si="4"/>
        <v>0</v>
      </c>
    </row>
    <row r="97" spans="1:2" x14ac:dyDescent="0.3">
      <c r="A97" s="1">
        <f>'Calendar Input'!A34</f>
        <v>0</v>
      </c>
      <c r="B97" s="1">
        <f t="shared" si="4"/>
        <v>0</v>
      </c>
    </row>
    <row r="98" spans="1:2" x14ac:dyDescent="0.3">
      <c r="A98" s="1">
        <f>'Calendar Input'!A35</f>
        <v>0</v>
      </c>
      <c r="B98" s="1">
        <f t="shared" si="4"/>
        <v>0</v>
      </c>
    </row>
    <row r="99" spans="1:2" x14ac:dyDescent="0.3">
      <c r="A99" s="1">
        <f>'Calendar Input'!A36</f>
        <v>0</v>
      </c>
      <c r="B99" s="1">
        <f t="shared" si="4"/>
        <v>0</v>
      </c>
    </row>
    <row r="100" spans="1:2" x14ac:dyDescent="0.3">
      <c r="A100" s="1">
        <f>'Calendar Input'!A37</f>
        <v>0</v>
      </c>
      <c r="B100" s="1">
        <f t="shared" si="4"/>
        <v>0</v>
      </c>
    </row>
    <row r="101" spans="1:2" x14ac:dyDescent="0.3">
      <c r="A101" s="1">
        <f>'Calendar Input'!A38</f>
        <v>0</v>
      </c>
      <c r="B101" s="1">
        <f t="shared" si="4"/>
        <v>0</v>
      </c>
    </row>
    <row r="102" spans="1:2" x14ac:dyDescent="0.3">
      <c r="A102" s="1">
        <f>'Calendar Input'!A39</f>
        <v>0</v>
      </c>
      <c r="B102" s="1">
        <f t="shared" si="4"/>
        <v>0</v>
      </c>
    </row>
    <row r="103" spans="1:2" x14ac:dyDescent="0.3">
      <c r="A103" s="1">
        <f>'Calendar Input'!A40</f>
        <v>0</v>
      </c>
      <c r="B103" s="1">
        <f t="shared" si="4"/>
        <v>0</v>
      </c>
    </row>
    <row r="104" spans="1:2" x14ac:dyDescent="0.3">
      <c r="A104" s="1">
        <f>'Calendar Input'!A41</f>
        <v>0</v>
      </c>
      <c r="B104" s="1">
        <f t="shared" si="4"/>
        <v>0</v>
      </c>
    </row>
    <row r="105" spans="1:2" x14ac:dyDescent="0.3">
      <c r="A105" s="1">
        <f>'Calendar Input'!A42</f>
        <v>0</v>
      </c>
      <c r="B105" s="1">
        <f t="shared" si="4"/>
        <v>0</v>
      </c>
    </row>
    <row r="106" spans="1:2" x14ac:dyDescent="0.3">
      <c r="A106" s="1">
        <f>'Calendar Input'!A43</f>
        <v>0</v>
      </c>
      <c r="B106" s="1">
        <f t="shared" si="4"/>
        <v>0</v>
      </c>
    </row>
    <row r="107" spans="1:2" x14ac:dyDescent="0.3">
      <c r="A107" s="1">
        <f>'Calendar Input'!A44</f>
        <v>0</v>
      </c>
      <c r="B107" s="1">
        <f t="shared" si="4"/>
        <v>0</v>
      </c>
    </row>
    <row r="108" spans="1:2" x14ac:dyDescent="0.3">
      <c r="A108" s="1">
        <f>'Calendar Input'!A45</f>
        <v>0</v>
      </c>
      <c r="B108" s="1">
        <f t="shared" si="4"/>
        <v>0</v>
      </c>
    </row>
    <row r="109" spans="1:2" x14ac:dyDescent="0.3">
      <c r="A109" s="1">
        <f>'Calendar Input'!A46</f>
        <v>0</v>
      </c>
      <c r="B109" s="1">
        <f t="shared" si="4"/>
        <v>0</v>
      </c>
    </row>
    <row r="110" spans="1:2" x14ac:dyDescent="0.3">
      <c r="A110" s="1">
        <f>'Calendar Input'!A47</f>
        <v>0</v>
      </c>
      <c r="B110" s="1">
        <f t="shared" si="4"/>
        <v>0</v>
      </c>
    </row>
    <row r="111" spans="1:2" x14ac:dyDescent="0.3">
      <c r="A111" s="1">
        <f>'Calendar Input'!A48</f>
        <v>0</v>
      </c>
      <c r="B111" s="1">
        <f t="shared" si="4"/>
        <v>0</v>
      </c>
    </row>
    <row r="112" spans="1:2" x14ac:dyDescent="0.3">
      <c r="A112" s="1">
        <f>'Calendar Input'!A49</f>
        <v>0</v>
      </c>
      <c r="B112" s="1">
        <f t="shared" si="4"/>
        <v>0</v>
      </c>
    </row>
    <row r="113" spans="1:2" x14ac:dyDescent="0.3">
      <c r="A113" s="1">
        <f>'Calendar Input'!A50</f>
        <v>0</v>
      </c>
      <c r="B113" s="1">
        <f t="shared" si="4"/>
        <v>0</v>
      </c>
    </row>
    <row r="114" spans="1:2" x14ac:dyDescent="0.3">
      <c r="A114" s="1">
        <f>'Calendar Input'!A51</f>
        <v>0</v>
      </c>
      <c r="B114" s="1">
        <f t="shared" si="4"/>
        <v>0</v>
      </c>
    </row>
    <row r="115" spans="1:2" x14ac:dyDescent="0.3">
      <c r="A115" s="1">
        <f>'Calendar Input'!A52</f>
        <v>0</v>
      </c>
      <c r="B115" s="1">
        <f t="shared" si="4"/>
        <v>0</v>
      </c>
    </row>
    <row r="116" spans="1:2" x14ac:dyDescent="0.3">
      <c r="A116" s="1">
        <f>'Calendar Input'!A53</f>
        <v>0</v>
      </c>
      <c r="B116" s="1">
        <f t="shared" si="4"/>
        <v>0</v>
      </c>
    </row>
    <row r="117" spans="1:2" x14ac:dyDescent="0.3">
      <c r="A117" s="1">
        <f>'Calendar Input'!A54</f>
        <v>0</v>
      </c>
      <c r="B117" s="1">
        <f t="shared" si="4"/>
        <v>0</v>
      </c>
    </row>
    <row r="118" spans="1:2" x14ac:dyDescent="0.3">
      <c r="A118" s="1">
        <f>'Calendar Input'!A55</f>
        <v>0</v>
      </c>
      <c r="B118" s="1">
        <f t="shared" si="4"/>
        <v>0</v>
      </c>
    </row>
    <row r="119" spans="1:2" x14ac:dyDescent="0.3">
      <c r="A119" s="1">
        <f>'Calendar Input'!A56</f>
        <v>0</v>
      </c>
      <c r="B119" s="1">
        <f t="shared" si="4"/>
        <v>0</v>
      </c>
    </row>
    <row r="120" spans="1:2" x14ac:dyDescent="0.3">
      <c r="A120" s="1">
        <f>'Calendar Input'!A57</f>
        <v>0</v>
      </c>
      <c r="B120" s="1">
        <f t="shared" si="4"/>
        <v>0</v>
      </c>
    </row>
    <row r="121" spans="1:2" x14ac:dyDescent="0.3">
      <c r="A121" s="1">
        <f>'Calendar Input'!A58</f>
        <v>0</v>
      </c>
      <c r="B121" s="1">
        <f t="shared" si="4"/>
        <v>0</v>
      </c>
    </row>
    <row r="122" spans="1:2" x14ac:dyDescent="0.3">
      <c r="A122" s="1">
        <f>'Calendar Input'!A59</f>
        <v>0</v>
      </c>
      <c r="B122" s="1">
        <f t="shared" si="4"/>
        <v>0</v>
      </c>
    </row>
    <row r="123" spans="1:2" x14ac:dyDescent="0.3">
      <c r="A123" s="1">
        <f>'Calendar Input'!A60</f>
        <v>0</v>
      </c>
      <c r="B123" s="1">
        <f t="shared" si="4"/>
        <v>0</v>
      </c>
    </row>
    <row r="124" spans="1:2" x14ac:dyDescent="0.3">
      <c r="A124" s="1">
        <f>'Calendar Input'!A61</f>
        <v>0</v>
      </c>
      <c r="B124" s="1">
        <f t="shared" si="4"/>
        <v>0</v>
      </c>
    </row>
    <row r="125" spans="1:2" x14ac:dyDescent="0.3">
      <c r="A125" s="1">
        <f>'Calendar Input'!A62</f>
        <v>0</v>
      </c>
      <c r="B125" s="1">
        <f t="shared" si="4"/>
        <v>0</v>
      </c>
    </row>
    <row r="126" spans="1:2" x14ac:dyDescent="0.3">
      <c r="A126" s="1">
        <f>'Calendar Input'!A63</f>
        <v>0</v>
      </c>
      <c r="B126" s="1">
        <f t="shared" si="4"/>
        <v>0</v>
      </c>
    </row>
    <row r="127" spans="1:2" x14ac:dyDescent="0.3">
      <c r="A127" s="1">
        <f>'Calendar Input'!A64</f>
        <v>0</v>
      </c>
      <c r="B127" s="1">
        <f t="shared" si="4"/>
        <v>0</v>
      </c>
    </row>
    <row r="128" spans="1:2" x14ac:dyDescent="0.3">
      <c r="A128" s="1">
        <f>'Calendar Input'!A65</f>
        <v>0</v>
      </c>
      <c r="B128" s="1">
        <f t="shared" si="4"/>
        <v>0</v>
      </c>
    </row>
    <row r="129" spans="1:2" x14ac:dyDescent="0.3">
      <c r="A129" s="1">
        <f>'Calendar Input'!A66</f>
        <v>0</v>
      </c>
      <c r="B129" s="1">
        <f t="shared" si="4"/>
        <v>0</v>
      </c>
    </row>
    <row r="130" spans="1:2" x14ac:dyDescent="0.3">
      <c r="A130" s="1">
        <f>'Calendar Input'!A67</f>
        <v>0</v>
      </c>
      <c r="B130" s="1">
        <f t="shared" si="4"/>
        <v>0</v>
      </c>
    </row>
    <row r="131" spans="1:2" x14ac:dyDescent="0.3">
      <c r="A131" s="1">
        <f>'Calendar Input'!A68</f>
        <v>0</v>
      </c>
      <c r="B131" s="1">
        <f t="shared" si="4"/>
        <v>0</v>
      </c>
    </row>
    <row r="132" spans="1:2" x14ac:dyDescent="0.3">
      <c r="A132" s="1">
        <f>'Calendar Input'!A69</f>
        <v>0</v>
      </c>
      <c r="B132" s="1">
        <f t="shared" si="4"/>
        <v>0</v>
      </c>
    </row>
    <row r="133" spans="1:2" x14ac:dyDescent="0.3">
      <c r="A133" s="1">
        <f>'Calendar Input'!A70</f>
        <v>0</v>
      </c>
      <c r="B133" s="1">
        <f t="shared" si="4"/>
        <v>0</v>
      </c>
    </row>
    <row r="134" spans="1:2" x14ac:dyDescent="0.3">
      <c r="A134" s="1">
        <f>'Calendar Input'!A71</f>
        <v>0</v>
      </c>
      <c r="B134" s="1">
        <f t="shared" si="4"/>
        <v>0</v>
      </c>
    </row>
    <row r="135" spans="1:2" x14ac:dyDescent="0.3">
      <c r="A135" s="1">
        <f>'Calendar Input'!A72</f>
        <v>0</v>
      </c>
      <c r="B135" s="1">
        <f t="shared" si="4"/>
        <v>0</v>
      </c>
    </row>
    <row r="136" spans="1:2" x14ac:dyDescent="0.3">
      <c r="A136" s="1">
        <f>'Calendar Input'!A73</f>
        <v>0</v>
      </c>
      <c r="B136" s="1">
        <f t="shared" si="4"/>
        <v>0</v>
      </c>
    </row>
    <row r="137" spans="1:2" x14ac:dyDescent="0.3">
      <c r="A137" s="1">
        <f>'Calendar Input'!A74</f>
        <v>0</v>
      </c>
      <c r="B137" s="1">
        <f t="shared" si="4"/>
        <v>0</v>
      </c>
    </row>
    <row r="138" spans="1:2" x14ac:dyDescent="0.3">
      <c r="A138" s="1">
        <f>'Calendar Input'!A75</f>
        <v>0</v>
      </c>
      <c r="B138" s="1">
        <f t="shared" si="4"/>
        <v>0</v>
      </c>
    </row>
    <row r="139" spans="1:2" x14ac:dyDescent="0.3">
      <c r="A139" s="1">
        <f>'Calendar Input'!A76</f>
        <v>0</v>
      </c>
      <c r="B139" s="1">
        <f t="shared" si="4"/>
        <v>0</v>
      </c>
    </row>
    <row r="140" spans="1:2" x14ac:dyDescent="0.3">
      <c r="A140" s="1">
        <f>'Calendar Input'!A77</f>
        <v>0</v>
      </c>
      <c r="B140" s="1">
        <f t="shared" si="4"/>
        <v>0</v>
      </c>
    </row>
    <row r="141" spans="1:2" x14ac:dyDescent="0.3">
      <c r="A141" s="1">
        <f>'Calendar Input'!A78</f>
        <v>0</v>
      </c>
      <c r="B141" s="1">
        <f t="shared" si="4"/>
        <v>0</v>
      </c>
    </row>
    <row r="142" spans="1:2" x14ac:dyDescent="0.3">
      <c r="A142" s="1">
        <f>'Calendar Input'!A79</f>
        <v>0</v>
      </c>
      <c r="B142" s="1">
        <f t="shared" si="4"/>
        <v>0</v>
      </c>
    </row>
    <row r="143" spans="1:2" x14ac:dyDescent="0.3">
      <c r="A143" s="1">
        <f>'Calendar Input'!A80</f>
        <v>0</v>
      </c>
      <c r="B143" s="1">
        <f t="shared" si="4"/>
        <v>0</v>
      </c>
    </row>
    <row r="144" spans="1:2" x14ac:dyDescent="0.3">
      <c r="A144" s="1">
        <f>'Calendar Input'!A81</f>
        <v>0</v>
      </c>
      <c r="B144" s="1">
        <f t="shared" si="4"/>
        <v>0</v>
      </c>
    </row>
    <row r="145" spans="1:2" x14ac:dyDescent="0.3">
      <c r="A145" s="1">
        <f>'Calendar Input'!A82</f>
        <v>0</v>
      </c>
      <c r="B145" s="1">
        <f t="shared" si="4"/>
        <v>0</v>
      </c>
    </row>
    <row r="146" spans="1:2" x14ac:dyDescent="0.3">
      <c r="A146" s="1">
        <f>'Calendar Input'!A83</f>
        <v>0</v>
      </c>
      <c r="B146" s="1">
        <f t="shared" si="4"/>
        <v>0</v>
      </c>
    </row>
    <row r="147" spans="1:2" x14ac:dyDescent="0.3">
      <c r="A147" s="1">
        <f>'Calendar Input'!A84</f>
        <v>0</v>
      </c>
      <c r="B147" s="1">
        <f t="shared" si="4"/>
        <v>0</v>
      </c>
    </row>
    <row r="148" spans="1:2" x14ac:dyDescent="0.3">
      <c r="A148" s="1">
        <f>'Calendar Input'!A85</f>
        <v>0</v>
      </c>
      <c r="B148" s="1">
        <f t="shared" si="4"/>
        <v>0</v>
      </c>
    </row>
    <row r="149" spans="1:2" x14ac:dyDescent="0.3">
      <c r="A149" s="1">
        <f>'Calendar Input'!A86</f>
        <v>0</v>
      </c>
      <c r="B149" s="1">
        <f t="shared" si="4"/>
        <v>0</v>
      </c>
    </row>
    <row r="150" spans="1:2" x14ac:dyDescent="0.3">
      <c r="A150" s="1">
        <f>'Calendar Input'!A87</f>
        <v>0</v>
      </c>
      <c r="B150" s="1">
        <f t="shared" si="4"/>
        <v>0</v>
      </c>
    </row>
    <row r="151" spans="1:2" x14ac:dyDescent="0.3">
      <c r="A151" s="1">
        <f>'Calendar Input'!A88</f>
        <v>0</v>
      </c>
      <c r="B151" s="1">
        <f t="shared" si="4"/>
        <v>0</v>
      </c>
    </row>
    <row r="152" spans="1:2" x14ac:dyDescent="0.3">
      <c r="A152" s="1">
        <f>'Calendar Input'!A89</f>
        <v>0</v>
      </c>
      <c r="B152" s="1">
        <f t="shared" si="4"/>
        <v>0</v>
      </c>
    </row>
    <row r="153" spans="1:2" x14ac:dyDescent="0.3">
      <c r="A153" s="1">
        <f>'Calendar Input'!A90</f>
        <v>0</v>
      </c>
      <c r="B153" s="1">
        <f t="shared" si="4"/>
        <v>0</v>
      </c>
    </row>
    <row r="154" spans="1:2" x14ac:dyDescent="0.3">
      <c r="A154" s="1">
        <f>'Calendar Input'!A91</f>
        <v>0</v>
      </c>
      <c r="B154" s="1">
        <f t="shared" si="4"/>
        <v>0</v>
      </c>
    </row>
    <row r="155" spans="1:2" x14ac:dyDescent="0.3">
      <c r="A155" s="1">
        <f>'Calendar Input'!A92</f>
        <v>0</v>
      </c>
      <c r="B155" s="1">
        <f t="shared" si="4"/>
        <v>0</v>
      </c>
    </row>
    <row r="156" spans="1:2" x14ac:dyDescent="0.3">
      <c r="A156" s="1">
        <f>'Calendar Input'!A93</f>
        <v>0</v>
      </c>
      <c r="B156" s="1">
        <f t="shared" ref="B156:B180" si="5">A156</f>
        <v>0</v>
      </c>
    </row>
    <row r="157" spans="1:2" x14ac:dyDescent="0.3">
      <c r="A157" s="1">
        <f>'Calendar Input'!A94</f>
        <v>0</v>
      </c>
      <c r="B157" s="1">
        <f t="shared" si="5"/>
        <v>0</v>
      </c>
    </row>
    <row r="158" spans="1:2" x14ac:dyDescent="0.3">
      <c r="A158" s="1">
        <f>'Calendar Input'!A95</f>
        <v>0</v>
      </c>
      <c r="B158" s="1">
        <f t="shared" si="5"/>
        <v>0</v>
      </c>
    </row>
    <row r="159" spans="1:2" x14ac:dyDescent="0.3">
      <c r="A159" s="1">
        <f>'Calendar Input'!A96</f>
        <v>0</v>
      </c>
      <c r="B159" s="1">
        <f t="shared" si="5"/>
        <v>0</v>
      </c>
    </row>
    <row r="160" spans="1:2" x14ac:dyDescent="0.3">
      <c r="A160" s="1">
        <f>'Calendar Input'!A97</f>
        <v>0</v>
      </c>
      <c r="B160" s="1">
        <f t="shared" si="5"/>
        <v>0</v>
      </c>
    </row>
    <row r="161" spans="1:2" x14ac:dyDescent="0.3">
      <c r="A161" s="1">
        <f>'Calendar Input'!A98</f>
        <v>0</v>
      </c>
      <c r="B161" s="1">
        <f t="shared" si="5"/>
        <v>0</v>
      </c>
    </row>
    <row r="162" spans="1:2" x14ac:dyDescent="0.3">
      <c r="A162" s="1">
        <f>'Calendar Input'!A99</f>
        <v>0</v>
      </c>
      <c r="B162" s="1">
        <f t="shared" si="5"/>
        <v>0</v>
      </c>
    </row>
    <row r="163" spans="1:2" x14ac:dyDescent="0.3">
      <c r="A163" s="1">
        <f>'Calendar Input'!A100</f>
        <v>0</v>
      </c>
      <c r="B163" s="1">
        <f t="shared" si="5"/>
        <v>0</v>
      </c>
    </row>
    <row r="164" spans="1:2" x14ac:dyDescent="0.3">
      <c r="A164" s="1">
        <f>'Calendar Input'!A101</f>
        <v>0</v>
      </c>
      <c r="B164" s="1">
        <f t="shared" si="5"/>
        <v>0</v>
      </c>
    </row>
    <row r="165" spans="1:2" x14ac:dyDescent="0.3">
      <c r="A165" s="1">
        <f>'Calendar Input'!A102</f>
        <v>0</v>
      </c>
      <c r="B165" s="1">
        <f t="shared" si="5"/>
        <v>0</v>
      </c>
    </row>
    <row r="166" spans="1:2" x14ac:dyDescent="0.3">
      <c r="A166" s="1">
        <f>'Calendar Input'!A103</f>
        <v>0</v>
      </c>
      <c r="B166" s="1">
        <f t="shared" si="5"/>
        <v>0</v>
      </c>
    </row>
    <row r="167" spans="1:2" x14ac:dyDescent="0.3">
      <c r="A167" s="1">
        <f>'Calendar Input'!A104</f>
        <v>0</v>
      </c>
      <c r="B167" s="1">
        <f t="shared" si="5"/>
        <v>0</v>
      </c>
    </row>
    <row r="168" spans="1:2" x14ac:dyDescent="0.3">
      <c r="A168" s="1">
        <f>'Calendar Input'!A105</f>
        <v>0</v>
      </c>
      <c r="B168" s="1">
        <f t="shared" si="5"/>
        <v>0</v>
      </c>
    </row>
    <row r="169" spans="1:2" x14ac:dyDescent="0.3">
      <c r="A169" s="1">
        <f>'Calendar Input'!A106</f>
        <v>0</v>
      </c>
      <c r="B169" s="1">
        <f t="shared" si="5"/>
        <v>0</v>
      </c>
    </row>
    <row r="170" spans="1:2" x14ac:dyDescent="0.3">
      <c r="A170" s="1">
        <f>'Calendar Input'!A107</f>
        <v>0</v>
      </c>
      <c r="B170" s="1">
        <f t="shared" si="5"/>
        <v>0</v>
      </c>
    </row>
    <row r="171" spans="1:2" x14ac:dyDescent="0.3">
      <c r="A171" s="1">
        <f>'Calendar Input'!A108</f>
        <v>0</v>
      </c>
      <c r="B171" s="1">
        <f t="shared" si="5"/>
        <v>0</v>
      </c>
    </row>
    <row r="172" spans="1:2" x14ac:dyDescent="0.3">
      <c r="A172" s="1">
        <f>'Calendar Input'!A109</f>
        <v>0</v>
      </c>
      <c r="B172" s="1">
        <f t="shared" si="5"/>
        <v>0</v>
      </c>
    </row>
    <row r="173" spans="1:2" x14ac:dyDescent="0.3">
      <c r="A173" s="1">
        <f>'Calendar Input'!A110</f>
        <v>0</v>
      </c>
      <c r="B173" s="1">
        <f t="shared" si="5"/>
        <v>0</v>
      </c>
    </row>
    <row r="174" spans="1:2" x14ac:dyDescent="0.3">
      <c r="A174" s="1">
        <f>'Calendar Input'!A111</f>
        <v>0</v>
      </c>
      <c r="B174" s="1">
        <f t="shared" si="5"/>
        <v>0</v>
      </c>
    </row>
    <row r="175" spans="1:2" x14ac:dyDescent="0.3">
      <c r="A175" s="1">
        <f>'Calendar Input'!A112</f>
        <v>0</v>
      </c>
      <c r="B175" s="1">
        <f t="shared" si="5"/>
        <v>0</v>
      </c>
    </row>
    <row r="176" spans="1:2" x14ac:dyDescent="0.3">
      <c r="A176" s="1">
        <f>'Calendar Input'!A113</f>
        <v>0</v>
      </c>
      <c r="B176" s="1">
        <f t="shared" si="5"/>
        <v>0</v>
      </c>
    </row>
    <row r="177" spans="1:2" x14ac:dyDescent="0.3">
      <c r="A177" s="1">
        <f>'Calendar Input'!A114</f>
        <v>0</v>
      </c>
      <c r="B177" s="1">
        <f t="shared" si="5"/>
        <v>0</v>
      </c>
    </row>
    <row r="178" spans="1:2" x14ac:dyDescent="0.3">
      <c r="A178" s="1">
        <f>'Calendar Input'!A115</f>
        <v>0</v>
      </c>
      <c r="B178" s="1">
        <f t="shared" si="5"/>
        <v>0</v>
      </c>
    </row>
    <row r="179" spans="1:2" x14ac:dyDescent="0.3">
      <c r="A179" s="1">
        <f>'Calendar Input'!A116</f>
        <v>0</v>
      </c>
      <c r="B179" s="1">
        <f t="shared" si="5"/>
        <v>0</v>
      </c>
    </row>
    <row r="180" spans="1:2" x14ac:dyDescent="0.3">
      <c r="A180" s="88">
        <f>'Calendar Input'!A117</f>
        <v>0</v>
      </c>
      <c r="B180" s="1">
        <f t="shared" si="5"/>
        <v>0</v>
      </c>
    </row>
    <row r="181" spans="1:2" x14ac:dyDescent="0.3">
      <c r="A181" s="1">
        <f t="shared" ref="A181:A244" si="6">I2</f>
        <v>45474</v>
      </c>
      <c r="B181" s="1">
        <f t="shared" ref="B181:B212" si="7">A181</f>
        <v>45474</v>
      </c>
    </row>
    <row r="182" spans="1:2" x14ac:dyDescent="0.3">
      <c r="A182" s="1">
        <f t="shared" si="6"/>
        <v>0</v>
      </c>
      <c r="B182" s="1">
        <f t="shared" si="7"/>
        <v>0</v>
      </c>
    </row>
    <row r="183" spans="1:2" x14ac:dyDescent="0.3">
      <c r="A183" s="1">
        <f t="shared" si="6"/>
        <v>0</v>
      </c>
      <c r="B183" s="1">
        <f t="shared" si="7"/>
        <v>0</v>
      </c>
    </row>
    <row r="184" spans="1:2" x14ac:dyDescent="0.3">
      <c r="A184" s="1">
        <f t="shared" si="6"/>
        <v>0</v>
      </c>
      <c r="B184" s="1">
        <f t="shared" si="7"/>
        <v>0</v>
      </c>
    </row>
    <row r="185" spans="1:2" x14ac:dyDescent="0.3">
      <c r="A185" s="1">
        <f t="shared" si="6"/>
        <v>0</v>
      </c>
      <c r="B185" s="1">
        <f t="shared" si="7"/>
        <v>0</v>
      </c>
    </row>
    <row r="186" spans="1:2" x14ac:dyDescent="0.3">
      <c r="A186" s="1">
        <f t="shared" si="6"/>
        <v>0</v>
      </c>
      <c r="B186" s="1">
        <f t="shared" si="7"/>
        <v>0</v>
      </c>
    </row>
    <row r="187" spans="1:2" x14ac:dyDescent="0.3">
      <c r="A187" s="1">
        <f t="shared" si="6"/>
        <v>0</v>
      </c>
      <c r="B187" s="1">
        <f t="shared" si="7"/>
        <v>0</v>
      </c>
    </row>
    <row r="188" spans="1:2" x14ac:dyDescent="0.3">
      <c r="A188" s="1">
        <f t="shared" si="6"/>
        <v>0</v>
      </c>
      <c r="B188" s="1">
        <f t="shared" si="7"/>
        <v>0</v>
      </c>
    </row>
    <row r="189" spans="1:2" x14ac:dyDescent="0.3">
      <c r="A189" s="1">
        <f t="shared" si="6"/>
        <v>0</v>
      </c>
      <c r="B189" s="1">
        <f t="shared" si="7"/>
        <v>0</v>
      </c>
    </row>
    <row r="190" spans="1:2" x14ac:dyDescent="0.3">
      <c r="A190" s="1">
        <f t="shared" si="6"/>
        <v>0</v>
      </c>
      <c r="B190" s="1">
        <f t="shared" si="7"/>
        <v>0</v>
      </c>
    </row>
    <row r="191" spans="1:2" x14ac:dyDescent="0.3">
      <c r="A191" s="1">
        <f t="shared" si="6"/>
        <v>0</v>
      </c>
      <c r="B191" s="1">
        <f t="shared" si="7"/>
        <v>0</v>
      </c>
    </row>
    <row r="192" spans="1:2" x14ac:dyDescent="0.3">
      <c r="A192" s="1">
        <f t="shared" si="6"/>
        <v>0</v>
      </c>
      <c r="B192" s="1">
        <f t="shared" si="7"/>
        <v>0</v>
      </c>
    </row>
    <row r="193" spans="1:2" x14ac:dyDescent="0.3">
      <c r="A193" s="1">
        <f t="shared" si="6"/>
        <v>0</v>
      </c>
      <c r="B193" s="1">
        <f t="shared" si="7"/>
        <v>0</v>
      </c>
    </row>
    <row r="194" spans="1:2" x14ac:dyDescent="0.3">
      <c r="A194" s="1">
        <f t="shared" si="6"/>
        <v>0</v>
      </c>
      <c r="B194" s="1">
        <f t="shared" si="7"/>
        <v>0</v>
      </c>
    </row>
    <row r="195" spans="1:2" x14ac:dyDescent="0.3">
      <c r="A195" s="1">
        <f t="shared" si="6"/>
        <v>0</v>
      </c>
      <c r="B195" s="1">
        <f t="shared" si="7"/>
        <v>0</v>
      </c>
    </row>
    <row r="196" spans="1:2" x14ac:dyDescent="0.3">
      <c r="A196" s="1">
        <f t="shared" si="6"/>
        <v>0</v>
      </c>
      <c r="B196" s="1">
        <f t="shared" si="7"/>
        <v>0</v>
      </c>
    </row>
    <row r="197" spans="1:2" x14ac:dyDescent="0.3">
      <c r="A197" s="1">
        <f t="shared" si="6"/>
        <v>0</v>
      </c>
      <c r="B197" s="1">
        <f t="shared" si="7"/>
        <v>0</v>
      </c>
    </row>
    <row r="198" spans="1:2" x14ac:dyDescent="0.3">
      <c r="A198" s="1">
        <f t="shared" si="6"/>
        <v>0</v>
      </c>
      <c r="B198" s="1">
        <f t="shared" si="7"/>
        <v>0</v>
      </c>
    </row>
    <row r="199" spans="1:2" x14ac:dyDescent="0.3">
      <c r="A199" s="1">
        <f t="shared" si="6"/>
        <v>0</v>
      </c>
      <c r="B199" s="1">
        <f t="shared" si="7"/>
        <v>0</v>
      </c>
    </row>
    <row r="200" spans="1:2" x14ac:dyDescent="0.3">
      <c r="A200" s="1">
        <f t="shared" si="6"/>
        <v>0</v>
      </c>
      <c r="B200" s="1">
        <f t="shared" si="7"/>
        <v>0</v>
      </c>
    </row>
    <row r="201" spans="1:2" x14ac:dyDescent="0.3">
      <c r="A201" s="1">
        <f t="shared" si="6"/>
        <v>0</v>
      </c>
      <c r="B201" s="1">
        <f t="shared" si="7"/>
        <v>0</v>
      </c>
    </row>
    <row r="202" spans="1:2" x14ac:dyDescent="0.3">
      <c r="A202" s="1">
        <f t="shared" si="6"/>
        <v>0</v>
      </c>
      <c r="B202" s="1">
        <f t="shared" si="7"/>
        <v>0</v>
      </c>
    </row>
    <row r="203" spans="1:2" x14ac:dyDescent="0.3">
      <c r="A203" s="1">
        <f t="shared" si="6"/>
        <v>0</v>
      </c>
      <c r="B203" s="1">
        <f t="shared" si="7"/>
        <v>0</v>
      </c>
    </row>
    <row r="204" spans="1:2" x14ac:dyDescent="0.3">
      <c r="A204" s="1">
        <f t="shared" si="6"/>
        <v>0</v>
      </c>
      <c r="B204" s="1">
        <f t="shared" si="7"/>
        <v>0</v>
      </c>
    </row>
    <row r="205" spans="1:2" x14ac:dyDescent="0.3">
      <c r="A205" s="1">
        <f t="shared" si="6"/>
        <v>0</v>
      </c>
      <c r="B205" s="1">
        <f t="shared" si="7"/>
        <v>0</v>
      </c>
    </row>
    <row r="206" spans="1:2" x14ac:dyDescent="0.3">
      <c r="A206" s="1">
        <f t="shared" si="6"/>
        <v>0</v>
      </c>
      <c r="B206" s="1">
        <f t="shared" si="7"/>
        <v>0</v>
      </c>
    </row>
    <row r="207" spans="1:2" x14ac:dyDescent="0.3">
      <c r="A207" s="1">
        <f t="shared" si="6"/>
        <v>0</v>
      </c>
      <c r="B207" s="1">
        <f t="shared" si="7"/>
        <v>0</v>
      </c>
    </row>
    <row r="208" spans="1:2" x14ac:dyDescent="0.3">
      <c r="A208" s="1">
        <f t="shared" si="6"/>
        <v>0</v>
      </c>
      <c r="B208" s="1">
        <f t="shared" si="7"/>
        <v>0</v>
      </c>
    </row>
    <row r="209" spans="1:2" x14ac:dyDescent="0.3">
      <c r="A209" s="1">
        <f t="shared" si="6"/>
        <v>0</v>
      </c>
      <c r="B209" s="1">
        <f t="shared" si="7"/>
        <v>0</v>
      </c>
    </row>
    <row r="210" spans="1:2" x14ac:dyDescent="0.3">
      <c r="A210" s="1">
        <f t="shared" si="6"/>
        <v>0</v>
      </c>
      <c r="B210" s="1">
        <f t="shared" si="7"/>
        <v>0</v>
      </c>
    </row>
    <row r="211" spans="1:2" x14ac:dyDescent="0.3">
      <c r="A211" s="1">
        <f t="shared" si="6"/>
        <v>0</v>
      </c>
      <c r="B211" s="1">
        <f t="shared" si="7"/>
        <v>0</v>
      </c>
    </row>
    <row r="212" spans="1:2" x14ac:dyDescent="0.3">
      <c r="A212" s="1">
        <f t="shared" si="6"/>
        <v>0</v>
      </c>
      <c r="B212" s="1">
        <f t="shared" si="7"/>
        <v>0</v>
      </c>
    </row>
    <row r="213" spans="1:2" x14ac:dyDescent="0.3">
      <c r="A213" s="1">
        <f t="shared" si="6"/>
        <v>0</v>
      </c>
      <c r="B213" s="1">
        <f t="shared" ref="B213:B244" si="8">A213</f>
        <v>0</v>
      </c>
    </row>
    <row r="214" spans="1:2" x14ac:dyDescent="0.3">
      <c r="A214" s="1">
        <f t="shared" si="6"/>
        <v>0</v>
      </c>
      <c r="B214" s="1">
        <f t="shared" si="8"/>
        <v>0</v>
      </c>
    </row>
    <row r="215" spans="1:2" x14ac:dyDescent="0.3">
      <c r="A215" s="1">
        <f t="shared" si="6"/>
        <v>0</v>
      </c>
      <c r="B215" s="1">
        <f t="shared" si="8"/>
        <v>0</v>
      </c>
    </row>
    <row r="216" spans="1:2" x14ac:dyDescent="0.3">
      <c r="A216" s="1">
        <f t="shared" si="6"/>
        <v>0</v>
      </c>
      <c r="B216" s="1">
        <f t="shared" si="8"/>
        <v>0</v>
      </c>
    </row>
    <row r="217" spans="1:2" x14ac:dyDescent="0.3">
      <c r="A217" s="1">
        <f t="shared" si="6"/>
        <v>0</v>
      </c>
      <c r="B217" s="1">
        <f t="shared" si="8"/>
        <v>0</v>
      </c>
    </row>
    <row r="218" spans="1:2" x14ac:dyDescent="0.3">
      <c r="A218" s="1">
        <f t="shared" si="6"/>
        <v>0</v>
      </c>
      <c r="B218" s="1">
        <f t="shared" si="8"/>
        <v>0</v>
      </c>
    </row>
    <row r="219" spans="1:2" x14ac:dyDescent="0.3">
      <c r="A219" s="1">
        <f t="shared" si="6"/>
        <v>0</v>
      </c>
      <c r="B219" s="1">
        <f t="shared" si="8"/>
        <v>0</v>
      </c>
    </row>
    <row r="220" spans="1:2" x14ac:dyDescent="0.3">
      <c r="A220" s="1">
        <f t="shared" si="6"/>
        <v>0</v>
      </c>
      <c r="B220" s="1">
        <f t="shared" si="8"/>
        <v>0</v>
      </c>
    </row>
    <row r="221" spans="1:2" x14ac:dyDescent="0.3">
      <c r="A221" s="1">
        <f t="shared" si="6"/>
        <v>0</v>
      </c>
      <c r="B221" s="1">
        <f t="shared" si="8"/>
        <v>0</v>
      </c>
    </row>
    <row r="222" spans="1:2" x14ac:dyDescent="0.3">
      <c r="A222" s="1">
        <f t="shared" si="6"/>
        <v>0</v>
      </c>
      <c r="B222" s="1">
        <f t="shared" si="8"/>
        <v>0</v>
      </c>
    </row>
    <row r="223" spans="1:2" x14ac:dyDescent="0.3">
      <c r="A223" s="1">
        <f t="shared" si="6"/>
        <v>0</v>
      </c>
      <c r="B223" s="1">
        <f t="shared" si="8"/>
        <v>0</v>
      </c>
    </row>
    <row r="224" spans="1:2" x14ac:dyDescent="0.3">
      <c r="A224" s="1">
        <f t="shared" si="6"/>
        <v>0</v>
      </c>
      <c r="B224" s="1">
        <f t="shared" si="8"/>
        <v>0</v>
      </c>
    </row>
    <row r="225" spans="1:2" x14ac:dyDescent="0.3">
      <c r="A225" s="1">
        <f t="shared" si="6"/>
        <v>0</v>
      </c>
      <c r="B225" s="1">
        <f t="shared" si="8"/>
        <v>0</v>
      </c>
    </row>
    <row r="226" spans="1:2" x14ac:dyDescent="0.3">
      <c r="A226" s="1">
        <f t="shared" si="6"/>
        <v>0</v>
      </c>
      <c r="B226" s="1">
        <f t="shared" si="8"/>
        <v>0</v>
      </c>
    </row>
    <row r="227" spans="1:2" x14ac:dyDescent="0.3">
      <c r="A227" s="1">
        <f t="shared" si="6"/>
        <v>0</v>
      </c>
      <c r="B227" s="1">
        <f t="shared" si="8"/>
        <v>0</v>
      </c>
    </row>
    <row r="228" spans="1:2" x14ac:dyDescent="0.3">
      <c r="A228" s="1">
        <f t="shared" si="6"/>
        <v>0</v>
      </c>
      <c r="B228" s="1">
        <f t="shared" si="8"/>
        <v>0</v>
      </c>
    </row>
    <row r="229" spans="1:2" x14ac:dyDescent="0.3">
      <c r="A229" s="1">
        <f t="shared" si="6"/>
        <v>0</v>
      </c>
      <c r="B229" s="1">
        <f t="shared" si="8"/>
        <v>0</v>
      </c>
    </row>
    <row r="230" spans="1:2" x14ac:dyDescent="0.3">
      <c r="A230" s="1">
        <f t="shared" si="6"/>
        <v>0</v>
      </c>
      <c r="B230" s="1">
        <f t="shared" si="8"/>
        <v>0</v>
      </c>
    </row>
    <row r="231" spans="1:2" x14ac:dyDescent="0.3">
      <c r="A231" s="1">
        <f t="shared" si="6"/>
        <v>0</v>
      </c>
      <c r="B231" s="1">
        <f t="shared" si="8"/>
        <v>0</v>
      </c>
    </row>
    <row r="232" spans="1:2" x14ac:dyDescent="0.3">
      <c r="A232" s="1">
        <f t="shared" si="6"/>
        <v>0</v>
      </c>
      <c r="B232" s="1">
        <f t="shared" si="8"/>
        <v>0</v>
      </c>
    </row>
    <row r="233" spans="1:2" x14ac:dyDescent="0.3">
      <c r="A233" s="1">
        <f t="shared" si="6"/>
        <v>0</v>
      </c>
      <c r="B233" s="1">
        <f t="shared" si="8"/>
        <v>0</v>
      </c>
    </row>
    <row r="234" spans="1:2" x14ac:dyDescent="0.3">
      <c r="A234" s="1">
        <f t="shared" si="6"/>
        <v>0</v>
      </c>
      <c r="B234" s="1">
        <f t="shared" si="8"/>
        <v>0</v>
      </c>
    </row>
    <row r="235" spans="1:2" x14ac:dyDescent="0.3">
      <c r="A235" s="1">
        <f t="shared" si="6"/>
        <v>0</v>
      </c>
      <c r="B235" s="1">
        <f t="shared" si="8"/>
        <v>0</v>
      </c>
    </row>
    <row r="236" spans="1:2" x14ac:dyDescent="0.3">
      <c r="A236" s="1">
        <f t="shared" si="6"/>
        <v>0</v>
      </c>
      <c r="B236" s="1">
        <f t="shared" si="8"/>
        <v>0</v>
      </c>
    </row>
    <row r="237" spans="1:2" x14ac:dyDescent="0.3">
      <c r="A237" s="1">
        <f t="shared" si="6"/>
        <v>0</v>
      </c>
      <c r="B237" s="1">
        <f t="shared" si="8"/>
        <v>0</v>
      </c>
    </row>
    <row r="238" spans="1:2" x14ac:dyDescent="0.3">
      <c r="A238" s="1">
        <f t="shared" si="6"/>
        <v>0</v>
      </c>
      <c r="B238" s="1">
        <f t="shared" si="8"/>
        <v>0</v>
      </c>
    </row>
    <row r="239" spans="1:2" x14ac:dyDescent="0.3">
      <c r="A239" s="1">
        <f t="shared" si="6"/>
        <v>0</v>
      </c>
      <c r="B239" s="1">
        <f t="shared" si="8"/>
        <v>0</v>
      </c>
    </row>
    <row r="240" spans="1:2" x14ac:dyDescent="0.3">
      <c r="A240" s="1">
        <f t="shared" si="6"/>
        <v>0</v>
      </c>
      <c r="B240" s="1">
        <f t="shared" si="8"/>
        <v>0</v>
      </c>
    </row>
    <row r="241" spans="1:2" x14ac:dyDescent="0.3">
      <c r="A241" s="1">
        <f t="shared" si="6"/>
        <v>0</v>
      </c>
      <c r="B241" s="1">
        <f t="shared" si="8"/>
        <v>0</v>
      </c>
    </row>
    <row r="242" spans="1:2" x14ac:dyDescent="0.3">
      <c r="A242" s="1">
        <f t="shared" si="6"/>
        <v>0</v>
      </c>
      <c r="B242" s="1">
        <f t="shared" si="8"/>
        <v>0</v>
      </c>
    </row>
    <row r="243" spans="1:2" x14ac:dyDescent="0.3">
      <c r="A243" s="1">
        <f t="shared" si="6"/>
        <v>0</v>
      </c>
      <c r="B243" s="1">
        <f t="shared" si="8"/>
        <v>0</v>
      </c>
    </row>
    <row r="244" spans="1:2" x14ac:dyDescent="0.3">
      <c r="A244" s="1">
        <f t="shared" si="6"/>
        <v>0</v>
      </c>
      <c r="B244" s="1">
        <f t="shared" ref="B244:B307" si="9">A244</f>
        <v>0</v>
      </c>
    </row>
    <row r="245" spans="1:2" x14ac:dyDescent="0.3">
      <c r="A245" s="1">
        <f t="shared" ref="A245:A308" si="10">I66</f>
        <v>0</v>
      </c>
      <c r="B245" s="1">
        <f t="shared" si="9"/>
        <v>0</v>
      </c>
    </row>
    <row r="246" spans="1:2" x14ac:dyDescent="0.3">
      <c r="A246" s="1">
        <f t="shared" si="10"/>
        <v>0</v>
      </c>
      <c r="B246" s="1">
        <f t="shared" si="9"/>
        <v>0</v>
      </c>
    </row>
    <row r="247" spans="1:2" x14ac:dyDescent="0.3">
      <c r="A247" s="1">
        <f t="shared" si="10"/>
        <v>0</v>
      </c>
      <c r="B247" s="1">
        <f t="shared" si="9"/>
        <v>0</v>
      </c>
    </row>
    <row r="248" spans="1:2" x14ac:dyDescent="0.3">
      <c r="A248" s="1">
        <f t="shared" si="10"/>
        <v>0</v>
      </c>
      <c r="B248" s="1">
        <f t="shared" si="9"/>
        <v>0</v>
      </c>
    </row>
    <row r="249" spans="1:2" x14ac:dyDescent="0.3">
      <c r="A249" s="1">
        <f t="shared" si="10"/>
        <v>0</v>
      </c>
      <c r="B249" s="1">
        <f t="shared" si="9"/>
        <v>0</v>
      </c>
    </row>
    <row r="250" spans="1:2" x14ac:dyDescent="0.3">
      <c r="A250" s="1">
        <f t="shared" si="10"/>
        <v>0</v>
      </c>
      <c r="B250" s="1">
        <f t="shared" si="9"/>
        <v>0</v>
      </c>
    </row>
    <row r="251" spans="1:2" x14ac:dyDescent="0.3">
      <c r="A251" s="1">
        <f t="shared" si="10"/>
        <v>0</v>
      </c>
      <c r="B251" s="1">
        <f t="shared" si="9"/>
        <v>0</v>
      </c>
    </row>
    <row r="252" spans="1:2" x14ac:dyDescent="0.3">
      <c r="A252" s="1">
        <f t="shared" si="10"/>
        <v>0</v>
      </c>
      <c r="B252" s="1">
        <f t="shared" si="9"/>
        <v>0</v>
      </c>
    </row>
    <row r="253" spans="1:2" x14ac:dyDescent="0.3">
      <c r="A253" s="1">
        <f t="shared" si="10"/>
        <v>0</v>
      </c>
      <c r="B253" s="1">
        <f t="shared" si="9"/>
        <v>0</v>
      </c>
    </row>
    <row r="254" spans="1:2" x14ac:dyDescent="0.3">
      <c r="A254" s="1">
        <f t="shared" si="10"/>
        <v>0</v>
      </c>
      <c r="B254" s="1">
        <f t="shared" si="9"/>
        <v>0</v>
      </c>
    </row>
    <row r="255" spans="1:2" x14ac:dyDescent="0.3">
      <c r="A255" s="1">
        <f t="shared" si="10"/>
        <v>0</v>
      </c>
      <c r="B255" s="1">
        <f t="shared" si="9"/>
        <v>0</v>
      </c>
    </row>
    <row r="256" spans="1:2" x14ac:dyDescent="0.3">
      <c r="A256" s="1">
        <f t="shared" si="10"/>
        <v>0</v>
      </c>
      <c r="B256" s="1">
        <f t="shared" si="9"/>
        <v>0</v>
      </c>
    </row>
    <row r="257" spans="1:2" x14ac:dyDescent="0.3">
      <c r="A257" s="1">
        <f t="shared" si="10"/>
        <v>0</v>
      </c>
      <c r="B257" s="1">
        <f t="shared" si="9"/>
        <v>0</v>
      </c>
    </row>
    <row r="258" spans="1:2" x14ac:dyDescent="0.3">
      <c r="A258" s="1">
        <f t="shared" si="10"/>
        <v>0</v>
      </c>
      <c r="B258" s="1">
        <f t="shared" si="9"/>
        <v>0</v>
      </c>
    </row>
    <row r="259" spans="1:2" x14ac:dyDescent="0.3">
      <c r="A259" s="1">
        <f t="shared" si="10"/>
        <v>0</v>
      </c>
      <c r="B259" s="1">
        <f t="shared" si="9"/>
        <v>0</v>
      </c>
    </row>
    <row r="260" spans="1:2" x14ac:dyDescent="0.3">
      <c r="A260" s="1">
        <f t="shared" si="10"/>
        <v>0</v>
      </c>
      <c r="B260" s="1">
        <f t="shared" si="9"/>
        <v>0</v>
      </c>
    </row>
    <row r="261" spans="1:2" x14ac:dyDescent="0.3">
      <c r="A261" s="1">
        <f t="shared" si="10"/>
        <v>0</v>
      </c>
      <c r="B261" s="1">
        <f t="shared" si="9"/>
        <v>0</v>
      </c>
    </row>
    <row r="262" spans="1:2" x14ac:dyDescent="0.3">
      <c r="A262" s="1">
        <f t="shared" si="10"/>
        <v>0</v>
      </c>
      <c r="B262" s="1">
        <f t="shared" si="9"/>
        <v>0</v>
      </c>
    </row>
    <row r="263" spans="1:2" x14ac:dyDescent="0.3">
      <c r="A263" s="1">
        <f t="shared" si="10"/>
        <v>0</v>
      </c>
      <c r="B263" s="1">
        <f t="shared" si="9"/>
        <v>0</v>
      </c>
    </row>
    <row r="264" spans="1:2" x14ac:dyDescent="0.3">
      <c r="A264" s="1">
        <f t="shared" si="10"/>
        <v>0</v>
      </c>
      <c r="B264" s="1">
        <f t="shared" si="9"/>
        <v>0</v>
      </c>
    </row>
    <row r="265" spans="1:2" x14ac:dyDescent="0.3">
      <c r="A265" s="1">
        <f t="shared" si="10"/>
        <v>0</v>
      </c>
      <c r="B265" s="1">
        <f t="shared" si="9"/>
        <v>0</v>
      </c>
    </row>
    <row r="266" spans="1:2" x14ac:dyDescent="0.3">
      <c r="A266" s="1">
        <f t="shared" si="10"/>
        <v>0</v>
      </c>
      <c r="B266" s="1">
        <f t="shared" si="9"/>
        <v>0</v>
      </c>
    </row>
    <row r="267" spans="1:2" x14ac:dyDescent="0.3">
      <c r="A267" s="1">
        <f t="shared" si="10"/>
        <v>0</v>
      </c>
      <c r="B267" s="1">
        <f t="shared" si="9"/>
        <v>0</v>
      </c>
    </row>
    <row r="268" spans="1:2" x14ac:dyDescent="0.3">
      <c r="A268" s="1">
        <f t="shared" si="10"/>
        <v>0</v>
      </c>
      <c r="B268" s="1">
        <f t="shared" si="9"/>
        <v>0</v>
      </c>
    </row>
    <row r="269" spans="1:2" x14ac:dyDescent="0.3">
      <c r="A269" s="1">
        <f t="shared" si="10"/>
        <v>0</v>
      </c>
      <c r="B269" s="1">
        <f t="shared" si="9"/>
        <v>0</v>
      </c>
    </row>
    <row r="270" spans="1:2" x14ac:dyDescent="0.3">
      <c r="A270" s="1">
        <f t="shared" si="10"/>
        <v>0</v>
      </c>
      <c r="B270" s="1">
        <f t="shared" si="9"/>
        <v>0</v>
      </c>
    </row>
    <row r="271" spans="1:2" x14ac:dyDescent="0.3">
      <c r="A271" s="1">
        <f t="shared" si="10"/>
        <v>0</v>
      </c>
      <c r="B271" s="1">
        <f t="shared" si="9"/>
        <v>0</v>
      </c>
    </row>
    <row r="272" spans="1:2" x14ac:dyDescent="0.3">
      <c r="A272" s="1">
        <f t="shared" si="10"/>
        <v>0</v>
      </c>
      <c r="B272" s="1">
        <f t="shared" si="9"/>
        <v>0</v>
      </c>
    </row>
    <row r="273" spans="1:2" x14ac:dyDescent="0.3">
      <c r="A273" s="1">
        <f t="shared" si="10"/>
        <v>0</v>
      </c>
      <c r="B273" s="1">
        <f t="shared" si="9"/>
        <v>0</v>
      </c>
    </row>
    <row r="274" spans="1:2" x14ac:dyDescent="0.3">
      <c r="A274" s="1">
        <f t="shared" si="10"/>
        <v>0</v>
      </c>
      <c r="B274" s="1">
        <f t="shared" si="9"/>
        <v>0</v>
      </c>
    </row>
    <row r="275" spans="1:2" x14ac:dyDescent="0.3">
      <c r="A275" s="1">
        <f t="shared" si="10"/>
        <v>0</v>
      </c>
      <c r="B275" s="1">
        <f t="shared" si="9"/>
        <v>0</v>
      </c>
    </row>
    <row r="276" spans="1:2" x14ac:dyDescent="0.3">
      <c r="A276" s="1">
        <f t="shared" si="10"/>
        <v>0</v>
      </c>
      <c r="B276" s="1">
        <f t="shared" si="9"/>
        <v>0</v>
      </c>
    </row>
    <row r="277" spans="1:2" x14ac:dyDescent="0.3">
      <c r="A277" s="1">
        <f t="shared" si="10"/>
        <v>0</v>
      </c>
      <c r="B277" s="1">
        <f t="shared" si="9"/>
        <v>0</v>
      </c>
    </row>
    <row r="278" spans="1:2" x14ac:dyDescent="0.3">
      <c r="A278" s="1">
        <f t="shared" si="10"/>
        <v>0</v>
      </c>
      <c r="B278" s="1">
        <f t="shared" si="9"/>
        <v>0</v>
      </c>
    </row>
    <row r="279" spans="1:2" x14ac:dyDescent="0.3">
      <c r="A279" s="1">
        <f t="shared" si="10"/>
        <v>0</v>
      </c>
      <c r="B279" s="1">
        <f t="shared" si="9"/>
        <v>0</v>
      </c>
    </row>
    <row r="280" spans="1:2" x14ac:dyDescent="0.3">
      <c r="A280" s="1">
        <f t="shared" si="10"/>
        <v>0</v>
      </c>
      <c r="B280" s="1">
        <f t="shared" si="9"/>
        <v>0</v>
      </c>
    </row>
    <row r="281" spans="1:2" x14ac:dyDescent="0.3">
      <c r="A281" s="1">
        <f t="shared" si="10"/>
        <v>0</v>
      </c>
      <c r="B281" s="1">
        <f t="shared" si="9"/>
        <v>0</v>
      </c>
    </row>
    <row r="282" spans="1:2" x14ac:dyDescent="0.3">
      <c r="A282" s="1">
        <f t="shared" si="10"/>
        <v>0</v>
      </c>
      <c r="B282" s="1">
        <f t="shared" si="9"/>
        <v>0</v>
      </c>
    </row>
    <row r="283" spans="1:2" x14ac:dyDescent="0.3">
      <c r="A283" s="1">
        <f t="shared" si="10"/>
        <v>0</v>
      </c>
      <c r="B283" s="1">
        <f t="shared" si="9"/>
        <v>0</v>
      </c>
    </row>
    <row r="284" spans="1:2" x14ac:dyDescent="0.3">
      <c r="A284" s="1">
        <f t="shared" si="10"/>
        <v>0</v>
      </c>
      <c r="B284" s="1">
        <f t="shared" si="9"/>
        <v>0</v>
      </c>
    </row>
    <row r="285" spans="1:2" x14ac:dyDescent="0.3">
      <c r="A285" s="1">
        <f t="shared" si="10"/>
        <v>0</v>
      </c>
      <c r="B285" s="1">
        <f t="shared" si="9"/>
        <v>0</v>
      </c>
    </row>
    <row r="286" spans="1:2" x14ac:dyDescent="0.3">
      <c r="A286" s="1">
        <f t="shared" si="10"/>
        <v>0</v>
      </c>
      <c r="B286" s="1">
        <f t="shared" si="9"/>
        <v>0</v>
      </c>
    </row>
    <row r="287" spans="1:2" x14ac:dyDescent="0.3">
      <c r="A287" s="1">
        <f t="shared" si="10"/>
        <v>0</v>
      </c>
      <c r="B287" s="1">
        <f t="shared" si="9"/>
        <v>0</v>
      </c>
    </row>
    <row r="288" spans="1:2" x14ac:dyDescent="0.3">
      <c r="A288" s="1">
        <f t="shared" si="10"/>
        <v>0</v>
      </c>
      <c r="B288" s="1">
        <f t="shared" si="9"/>
        <v>0</v>
      </c>
    </row>
    <row r="289" spans="1:2" x14ac:dyDescent="0.3">
      <c r="A289" s="1">
        <f t="shared" si="10"/>
        <v>0</v>
      </c>
      <c r="B289" s="1">
        <f t="shared" si="9"/>
        <v>0</v>
      </c>
    </row>
    <row r="290" spans="1:2" x14ac:dyDescent="0.3">
      <c r="A290" s="1">
        <f t="shared" si="10"/>
        <v>0</v>
      </c>
      <c r="B290" s="1">
        <f t="shared" si="9"/>
        <v>0</v>
      </c>
    </row>
    <row r="291" spans="1:2" x14ac:dyDescent="0.3">
      <c r="A291" s="1">
        <f t="shared" si="10"/>
        <v>0</v>
      </c>
      <c r="B291" s="1">
        <f t="shared" si="9"/>
        <v>0</v>
      </c>
    </row>
    <row r="292" spans="1:2" x14ac:dyDescent="0.3">
      <c r="A292" s="1">
        <f t="shared" si="10"/>
        <v>0</v>
      </c>
      <c r="B292" s="1">
        <f t="shared" si="9"/>
        <v>0</v>
      </c>
    </row>
    <row r="293" spans="1:2" x14ac:dyDescent="0.3">
      <c r="A293" s="1">
        <f t="shared" si="10"/>
        <v>0</v>
      </c>
      <c r="B293" s="1">
        <f t="shared" si="9"/>
        <v>0</v>
      </c>
    </row>
    <row r="294" spans="1:2" x14ac:dyDescent="0.3">
      <c r="A294" s="1">
        <f t="shared" si="10"/>
        <v>0</v>
      </c>
      <c r="B294" s="1">
        <f t="shared" si="9"/>
        <v>0</v>
      </c>
    </row>
    <row r="295" spans="1:2" x14ac:dyDescent="0.3">
      <c r="A295" s="1">
        <f t="shared" si="10"/>
        <v>0</v>
      </c>
      <c r="B295" s="1">
        <f t="shared" si="9"/>
        <v>0</v>
      </c>
    </row>
    <row r="296" spans="1:2" x14ac:dyDescent="0.3">
      <c r="A296" s="1">
        <f t="shared" si="10"/>
        <v>0</v>
      </c>
      <c r="B296" s="1">
        <f t="shared" si="9"/>
        <v>0</v>
      </c>
    </row>
    <row r="297" spans="1:2" x14ac:dyDescent="0.3">
      <c r="A297" s="1">
        <f t="shared" si="10"/>
        <v>0</v>
      </c>
      <c r="B297" s="1">
        <f t="shared" si="9"/>
        <v>0</v>
      </c>
    </row>
    <row r="298" spans="1:2" x14ac:dyDescent="0.3">
      <c r="A298" s="1">
        <f t="shared" si="10"/>
        <v>0</v>
      </c>
      <c r="B298" s="1">
        <f t="shared" si="9"/>
        <v>0</v>
      </c>
    </row>
    <row r="299" spans="1:2" x14ac:dyDescent="0.3">
      <c r="A299" s="1">
        <f t="shared" si="10"/>
        <v>0</v>
      </c>
      <c r="B299" s="1">
        <f t="shared" si="9"/>
        <v>0</v>
      </c>
    </row>
    <row r="300" spans="1:2" x14ac:dyDescent="0.3">
      <c r="A300" s="1">
        <f t="shared" si="10"/>
        <v>0</v>
      </c>
      <c r="B300" s="1">
        <f t="shared" si="9"/>
        <v>0</v>
      </c>
    </row>
    <row r="301" spans="1:2" x14ac:dyDescent="0.3">
      <c r="A301" s="1">
        <f t="shared" si="10"/>
        <v>0</v>
      </c>
      <c r="B301" s="1">
        <f t="shared" si="9"/>
        <v>0</v>
      </c>
    </row>
    <row r="302" spans="1:2" x14ac:dyDescent="0.3">
      <c r="A302" s="1">
        <f t="shared" si="10"/>
        <v>0</v>
      </c>
      <c r="B302" s="1">
        <f t="shared" si="9"/>
        <v>0</v>
      </c>
    </row>
    <row r="303" spans="1:2" x14ac:dyDescent="0.3">
      <c r="A303" s="1">
        <f t="shared" si="10"/>
        <v>0</v>
      </c>
      <c r="B303" s="1">
        <f t="shared" si="9"/>
        <v>0</v>
      </c>
    </row>
    <row r="304" spans="1:2" x14ac:dyDescent="0.3">
      <c r="A304" s="1">
        <f t="shared" si="10"/>
        <v>0</v>
      </c>
      <c r="B304" s="1">
        <f t="shared" si="9"/>
        <v>0</v>
      </c>
    </row>
    <row r="305" spans="1:2" x14ac:dyDescent="0.3">
      <c r="A305" s="1">
        <f t="shared" si="10"/>
        <v>0</v>
      </c>
      <c r="B305" s="1">
        <f t="shared" si="9"/>
        <v>0</v>
      </c>
    </row>
    <row r="306" spans="1:2" x14ac:dyDescent="0.3">
      <c r="A306" s="1">
        <f t="shared" si="10"/>
        <v>0</v>
      </c>
      <c r="B306" s="1">
        <f t="shared" si="9"/>
        <v>0</v>
      </c>
    </row>
    <row r="307" spans="1:2" x14ac:dyDescent="0.3">
      <c r="A307" s="1">
        <f t="shared" si="10"/>
        <v>0</v>
      </c>
      <c r="B307" s="1">
        <f t="shared" si="9"/>
        <v>0</v>
      </c>
    </row>
    <row r="308" spans="1:2" x14ac:dyDescent="0.3">
      <c r="A308" s="1">
        <f t="shared" si="10"/>
        <v>0</v>
      </c>
      <c r="B308" s="1">
        <f t="shared" ref="B308:B371" si="11">A308</f>
        <v>0</v>
      </c>
    </row>
    <row r="309" spans="1:2" x14ac:dyDescent="0.3">
      <c r="A309" s="1">
        <f t="shared" ref="A309:A372" si="12">I130</f>
        <v>0</v>
      </c>
      <c r="B309" s="1">
        <f t="shared" si="11"/>
        <v>0</v>
      </c>
    </row>
    <row r="310" spans="1:2" x14ac:dyDescent="0.3">
      <c r="A310" s="1">
        <f t="shared" si="12"/>
        <v>0</v>
      </c>
      <c r="B310" s="1">
        <f t="shared" si="11"/>
        <v>0</v>
      </c>
    </row>
    <row r="311" spans="1:2" x14ac:dyDescent="0.3">
      <c r="A311" s="1">
        <f t="shared" si="12"/>
        <v>0</v>
      </c>
      <c r="B311" s="1">
        <f t="shared" si="11"/>
        <v>0</v>
      </c>
    </row>
    <row r="312" spans="1:2" x14ac:dyDescent="0.3">
      <c r="A312" s="1">
        <f t="shared" si="12"/>
        <v>0</v>
      </c>
      <c r="B312" s="1">
        <f t="shared" si="11"/>
        <v>0</v>
      </c>
    </row>
    <row r="313" spans="1:2" x14ac:dyDescent="0.3">
      <c r="A313" s="1">
        <f t="shared" si="12"/>
        <v>0</v>
      </c>
      <c r="B313" s="1">
        <f t="shared" si="11"/>
        <v>0</v>
      </c>
    </row>
    <row r="314" spans="1:2" x14ac:dyDescent="0.3">
      <c r="A314" s="1">
        <f t="shared" si="12"/>
        <v>0</v>
      </c>
      <c r="B314" s="1">
        <f t="shared" si="11"/>
        <v>0</v>
      </c>
    </row>
    <row r="315" spans="1:2" x14ac:dyDescent="0.3">
      <c r="A315" s="1">
        <f t="shared" si="12"/>
        <v>0</v>
      </c>
      <c r="B315" s="1">
        <f t="shared" si="11"/>
        <v>0</v>
      </c>
    </row>
    <row r="316" spans="1:2" x14ac:dyDescent="0.3">
      <c r="A316" s="1">
        <f t="shared" si="12"/>
        <v>0</v>
      </c>
      <c r="B316" s="1">
        <f t="shared" si="11"/>
        <v>0</v>
      </c>
    </row>
    <row r="317" spans="1:2" x14ac:dyDescent="0.3">
      <c r="A317" s="1">
        <f t="shared" si="12"/>
        <v>0</v>
      </c>
      <c r="B317" s="1">
        <f t="shared" si="11"/>
        <v>0</v>
      </c>
    </row>
    <row r="318" spans="1:2" x14ac:dyDescent="0.3">
      <c r="A318" s="1">
        <f t="shared" si="12"/>
        <v>0</v>
      </c>
      <c r="B318" s="1">
        <f t="shared" si="11"/>
        <v>0</v>
      </c>
    </row>
    <row r="319" spans="1:2" x14ac:dyDescent="0.3">
      <c r="A319" s="1">
        <f t="shared" si="12"/>
        <v>0</v>
      </c>
      <c r="B319" s="1">
        <f t="shared" si="11"/>
        <v>0</v>
      </c>
    </row>
    <row r="320" spans="1:2" x14ac:dyDescent="0.3">
      <c r="A320" s="1">
        <f t="shared" si="12"/>
        <v>0</v>
      </c>
      <c r="B320" s="1">
        <f t="shared" si="11"/>
        <v>0</v>
      </c>
    </row>
    <row r="321" spans="1:2" x14ac:dyDescent="0.3">
      <c r="A321" s="1">
        <f t="shared" si="12"/>
        <v>0</v>
      </c>
      <c r="B321" s="1">
        <f t="shared" si="11"/>
        <v>0</v>
      </c>
    </row>
    <row r="322" spans="1:2" x14ac:dyDescent="0.3">
      <c r="A322" s="1">
        <f t="shared" si="12"/>
        <v>0</v>
      </c>
      <c r="B322" s="1">
        <f t="shared" si="11"/>
        <v>0</v>
      </c>
    </row>
    <row r="323" spans="1:2" x14ac:dyDescent="0.3">
      <c r="A323" s="1">
        <f t="shared" si="12"/>
        <v>0</v>
      </c>
      <c r="B323" s="1">
        <f t="shared" si="11"/>
        <v>0</v>
      </c>
    </row>
    <row r="324" spans="1:2" x14ac:dyDescent="0.3">
      <c r="A324" s="1">
        <f t="shared" si="12"/>
        <v>0</v>
      </c>
      <c r="B324" s="1">
        <f t="shared" si="11"/>
        <v>0</v>
      </c>
    </row>
    <row r="325" spans="1:2" x14ac:dyDescent="0.3">
      <c r="A325" s="1">
        <f t="shared" si="12"/>
        <v>0</v>
      </c>
      <c r="B325" s="1">
        <f t="shared" si="11"/>
        <v>0</v>
      </c>
    </row>
    <row r="326" spans="1:2" x14ac:dyDescent="0.3">
      <c r="A326" s="1">
        <f t="shared" si="12"/>
        <v>0</v>
      </c>
      <c r="B326" s="1">
        <f t="shared" si="11"/>
        <v>0</v>
      </c>
    </row>
    <row r="327" spans="1:2" x14ac:dyDescent="0.3">
      <c r="A327" s="1">
        <f t="shared" si="12"/>
        <v>0</v>
      </c>
      <c r="B327" s="1">
        <f t="shared" si="11"/>
        <v>0</v>
      </c>
    </row>
    <row r="328" spans="1:2" x14ac:dyDescent="0.3">
      <c r="A328" s="1">
        <f t="shared" si="12"/>
        <v>0</v>
      </c>
      <c r="B328" s="1">
        <f t="shared" si="11"/>
        <v>0</v>
      </c>
    </row>
    <row r="329" spans="1:2" x14ac:dyDescent="0.3">
      <c r="A329" s="1">
        <f t="shared" si="12"/>
        <v>0</v>
      </c>
      <c r="B329" s="1">
        <f t="shared" si="11"/>
        <v>0</v>
      </c>
    </row>
    <row r="330" spans="1:2" x14ac:dyDescent="0.3">
      <c r="A330" s="1">
        <f t="shared" si="12"/>
        <v>0</v>
      </c>
      <c r="B330" s="1">
        <f t="shared" si="11"/>
        <v>0</v>
      </c>
    </row>
    <row r="331" spans="1:2" x14ac:dyDescent="0.3">
      <c r="A331" s="1">
        <f t="shared" si="12"/>
        <v>0</v>
      </c>
      <c r="B331" s="1">
        <f t="shared" si="11"/>
        <v>0</v>
      </c>
    </row>
    <row r="332" spans="1:2" x14ac:dyDescent="0.3">
      <c r="A332" s="1">
        <f t="shared" si="12"/>
        <v>0</v>
      </c>
      <c r="B332" s="1">
        <f t="shared" si="11"/>
        <v>0</v>
      </c>
    </row>
    <row r="333" spans="1:2" x14ac:dyDescent="0.3">
      <c r="A333" s="1">
        <f t="shared" si="12"/>
        <v>0</v>
      </c>
      <c r="B333" s="1">
        <f t="shared" si="11"/>
        <v>0</v>
      </c>
    </row>
    <row r="334" spans="1:2" x14ac:dyDescent="0.3">
      <c r="A334" s="1">
        <f t="shared" si="12"/>
        <v>0</v>
      </c>
      <c r="B334" s="1">
        <f t="shared" si="11"/>
        <v>0</v>
      </c>
    </row>
    <row r="335" spans="1:2" x14ac:dyDescent="0.3">
      <c r="A335" s="1">
        <f t="shared" si="12"/>
        <v>0</v>
      </c>
      <c r="B335" s="1">
        <f t="shared" si="11"/>
        <v>0</v>
      </c>
    </row>
    <row r="336" spans="1:2" x14ac:dyDescent="0.3">
      <c r="A336" s="1">
        <f t="shared" si="12"/>
        <v>0</v>
      </c>
      <c r="B336" s="1">
        <f t="shared" si="11"/>
        <v>0</v>
      </c>
    </row>
    <row r="337" spans="1:2" x14ac:dyDescent="0.3">
      <c r="A337" s="1">
        <f t="shared" si="12"/>
        <v>0</v>
      </c>
      <c r="B337" s="1">
        <f t="shared" si="11"/>
        <v>0</v>
      </c>
    </row>
    <row r="338" spans="1:2" x14ac:dyDescent="0.3">
      <c r="A338" s="1">
        <f t="shared" si="12"/>
        <v>0</v>
      </c>
      <c r="B338" s="1">
        <f t="shared" si="11"/>
        <v>0</v>
      </c>
    </row>
    <row r="339" spans="1:2" x14ac:dyDescent="0.3">
      <c r="A339" s="1">
        <f t="shared" si="12"/>
        <v>0</v>
      </c>
      <c r="B339" s="1">
        <f t="shared" si="11"/>
        <v>0</v>
      </c>
    </row>
    <row r="340" spans="1:2" x14ac:dyDescent="0.3">
      <c r="A340" s="1">
        <f t="shared" si="12"/>
        <v>0</v>
      </c>
      <c r="B340" s="1">
        <f t="shared" si="11"/>
        <v>0</v>
      </c>
    </row>
    <row r="341" spans="1:2" x14ac:dyDescent="0.3">
      <c r="A341" s="1">
        <f t="shared" si="12"/>
        <v>0</v>
      </c>
      <c r="B341" s="1">
        <f t="shared" si="11"/>
        <v>0</v>
      </c>
    </row>
    <row r="342" spans="1:2" x14ac:dyDescent="0.3">
      <c r="A342" s="1">
        <f t="shared" si="12"/>
        <v>0</v>
      </c>
      <c r="B342" s="1">
        <f t="shared" si="11"/>
        <v>0</v>
      </c>
    </row>
    <row r="343" spans="1:2" x14ac:dyDescent="0.3">
      <c r="A343" s="1">
        <f t="shared" si="12"/>
        <v>0</v>
      </c>
      <c r="B343" s="1">
        <f t="shared" si="11"/>
        <v>0</v>
      </c>
    </row>
    <row r="344" spans="1:2" x14ac:dyDescent="0.3">
      <c r="A344" s="1">
        <f t="shared" si="12"/>
        <v>0</v>
      </c>
      <c r="B344" s="1">
        <f t="shared" si="11"/>
        <v>0</v>
      </c>
    </row>
    <row r="345" spans="1:2" x14ac:dyDescent="0.3">
      <c r="A345" s="1">
        <f t="shared" si="12"/>
        <v>0</v>
      </c>
      <c r="B345" s="1">
        <f t="shared" si="11"/>
        <v>0</v>
      </c>
    </row>
    <row r="346" spans="1:2" x14ac:dyDescent="0.3">
      <c r="A346" s="1">
        <f t="shared" si="12"/>
        <v>0</v>
      </c>
      <c r="B346" s="1">
        <f t="shared" si="11"/>
        <v>0</v>
      </c>
    </row>
    <row r="347" spans="1:2" x14ac:dyDescent="0.3">
      <c r="A347" s="1">
        <f t="shared" si="12"/>
        <v>0</v>
      </c>
      <c r="B347" s="1">
        <f t="shared" si="11"/>
        <v>0</v>
      </c>
    </row>
    <row r="348" spans="1:2" x14ac:dyDescent="0.3">
      <c r="A348" s="1">
        <f t="shared" si="12"/>
        <v>0</v>
      </c>
      <c r="B348" s="1">
        <f t="shared" si="11"/>
        <v>0</v>
      </c>
    </row>
    <row r="349" spans="1:2" x14ac:dyDescent="0.3">
      <c r="A349" s="1">
        <f t="shared" si="12"/>
        <v>0</v>
      </c>
      <c r="B349" s="1">
        <f t="shared" si="11"/>
        <v>0</v>
      </c>
    </row>
    <row r="350" spans="1:2" x14ac:dyDescent="0.3">
      <c r="A350" s="1">
        <f t="shared" si="12"/>
        <v>0</v>
      </c>
      <c r="B350" s="1">
        <f t="shared" si="11"/>
        <v>0</v>
      </c>
    </row>
    <row r="351" spans="1:2" x14ac:dyDescent="0.3">
      <c r="A351" s="1">
        <f t="shared" si="12"/>
        <v>0</v>
      </c>
      <c r="B351" s="1">
        <f t="shared" si="11"/>
        <v>0</v>
      </c>
    </row>
    <row r="352" spans="1:2" x14ac:dyDescent="0.3">
      <c r="A352" s="1">
        <f t="shared" si="12"/>
        <v>0</v>
      </c>
      <c r="B352" s="1">
        <f t="shared" si="11"/>
        <v>0</v>
      </c>
    </row>
    <row r="353" spans="1:2" x14ac:dyDescent="0.3">
      <c r="A353" s="1">
        <f t="shared" si="12"/>
        <v>0</v>
      </c>
      <c r="B353" s="1">
        <f t="shared" si="11"/>
        <v>0</v>
      </c>
    </row>
    <row r="354" spans="1:2" x14ac:dyDescent="0.3">
      <c r="A354" s="1">
        <f t="shared" si="12"/>
        <v>0</v>
      </c>
      <c r="B354" s="1">
        <f t="shared" si="11"/>
        <v>0</v>
      </c>
    </row>
    <row r="355" spans="1:2" x14ac:dyDescent="0.3">
      <c r="A355" s="1">
        <f t="shared" si="12"/>
        <v>0</v>
      </c>
      <c r="B355" s="1">
        <f t="shared" si="11"/>
        <v>0</v>
      </c>
    </row>
    <row r="356" spans="1:2" x14ac:dyDescent="0.3">
      <c r="A356" s="1">
        <f t="shared" si="12"/>
        <v>0</v>
      </c>
      <c r="B356" s="1">
        <f t="shared" si="11"/>
        <v>0</v>
      </c>
    </row>
    <row r="357" spans="1:2" x14ac:dyDescent="0.3">
      <c r="A357" s="1">
        <f t="shared" si="12"/>
        <v>0</v>
      </c>
      <c r="B357" s="1">
        <f t="shared" si="11"/>
        <v>0</v>
      </c>
    </row>
    <row r="358" spans="1:2" x14ac:dyDescent="0.3">
      <c r="A358" s="1">
        <f t="shared" si="12"/>
        <v>0</v>
      </c>
      <c r="B358" s="1">
        <f t="shared" si="11"/>
        <v>0</v>
      </c>
    </row>
    <row r="359" spans="1:2" x14ac:dyDescent="0.3">
      <c r="A359" s="1">
        <f t="shared" si="12"/>
        <v>0</v>
      </c>
      <c r="B359" s="1">
        <f t="shared" si="11"/>
        <v>0</v>
      </c>
    </row>
    <row r="360" spans="1:2" x14ac:dyDescent="0.3">
      <c r="A360" s="1">
        <f t="shared" si="12"/>
        <v>0</v>
      </c>
      <c r="B360" s="1">
        <f t="shared" si="11"/>
        <v>0</v>
      </c>
    </row>
    <row r="361" spans="1:2" x14ac:dyDescent="0.3">
      <c r="A361" s="1">
        <f t="shared" si="12"/>
        <v>0</v>
      </c>
      <c r="B361" s="1">
        <f t="shared" si="11"/>
        <v>0</v>
      </c>
    </row>
    <row r="362" spans="1:2" x14ac:dyDescent="0.3">
      <c r="A362" s="1">
        <f t="shared" si="12"/>
        <v>0</v>
      </c>
      <c r="B362" s="1">
        <f t="shared" si="11"/>
        <v>0</v>
      </c>
    </row>
    <row r="363" spans="1:2" x14ac:dyDescent="0.3">
      <c r="A363" s="1">
        <f t="shared" si="12"/>
        <v>0</v>
      </c>
      <c r="B363" s="1">
        <f t="shared" si="11"/>
        <v>0</v>
      </c>
    </row>
    <row r="364" spans="1:2" x14ac:dyDescent="0.3">
      <c r="A364" s="1">
        <f t="shared" si="12"/>
        <v>0</v>
      </c>
      <c r="B364" s="1">
        <f t="shared" si="11"/>
        <v>0</v>
      </c>
    </row>
    <row r="365" spans="1:2" x14ac:dyDescent="0.3">
      <c r="A365" s="1">
        <f t="shared" si="12"/>
        <v>0</v>
      </c>
      <c r="B365" s="1">
        <f t="shared" si="11"/>
        <v>0</v>
      </c>
    </row>
    <row r="366" spans="1:2" x14ac:dyDescent="0.3">
      <c r="A366" s="1">
        <f t="shared" si="12"/>
        <v>0</v>
      </c>
      <c r="B366" s="1">
        <f t="shared" si="11"/>
        <v>0</v>
      </c>
    </row>
    <row r="367" spans="1:2" x14ac:dyDescent="0.3">
      <c r="A367" s="1">
        <f t="shared" si="12"/>
        <v>0</v>
      </c>
      <c r="B367" s="1">
        <f t="shared" si="11"/>
        <v>0</v>
      </c>
    </row>
    <row r="368" spans="1:2" x14ac:dyDescent="0.3">
      <c r="A368" s="1">
        <f t="shared" si="12"/>
        <v>0</v>
      </c>
      <c r="B368" s="1">
        <f t="shared" si="11"/>
        <v>0</v>
      </c>
    </row>
    <row r="369" spans="1:2" x14ac:dyDescent="0.3">
      <c r="A369" s="1">
        <f t="shared" si="12"/>
        <v>0</v>
      </c>
      <c r="B369" s="1">
        <f t="shared" si="11"/>
        <v>0</v>
      </c>
    </row>
    <row r="370" spans="1:2" x14ac:dyDescent="0.3">
      <c r="A370" s="1">
        <f t="shared" si="12"/>
        <v>0</v>
      </c>
      <c r="B370" s="1">
        <f t="shared" si="11"/>
        <v>0</v>
      </c>
    </row>
    <row r="371" spans="1:2" x14ac:dyDescent="0.3">
      <c r="A371" s="1">
        <f t="shared" si="12"/>
        <v>0</v>
      </c>
      <c r="B371" s="1">
        <f t="shared" si="11"/>
        <v>0</v>
      </c>
    </row>
    <row r="372" spans="1:2" x14ac:dyDescent="0.3">
      <c r="A372" s="1">
        <f t="shared" si="12"/>
        <v>0</v>
      </c>
      <c r="B372" s="1">
        <f t="shared" ref="B372:B435" si="13">A372</f>
        <v>0</v>
      </c>
    </row>
    <row r="373" spans="1:2" x14ac:dyDescent="0.3">
      <c r="A373" s="1">
        <f t="shared" ref="A373:A436" si="14">I194</f>
        <v>0</v>
      </c>
      <c r="B373" s="1">
        <f t="shared" si="13"/>
        <v>0</v>
      </c>
    </row>
    <row r="374" spans="1:2" x14ac:dyDescent="0.3">
      <c r="A374" s="1">
        <f t="shared" si="14"/>
        <v>0</v>
      </c>
      <c r="B374" s="1">
        <f t="shared" si="13"/>
        <v>0</v>
      </c>
    </row>
    <row r="375" spans="1:2" x14ac:dyDescent="0.3">
      <c r="A375" s="1">
        <f t="shared" si="14"/>
        <v>0</v>
      </c>
      <c r="B375" s="1">
        <f t="shared" si="13"/>
        <v>0</v>
      </c>
    </row>
    <row r="376" spans="1:2" x14ac:dyDescent="0.3">
      <c r="A376" s="1">
        <f t="shared" si="14"/>
        <v>0</v>
      </c>
      <c r="B376" s="1">
        <f t="shared" si="13"/>
        <v>0</v>
      </c>
    </row>
    <row r="377" spans="1:2" x14ac:dyDescent="0.3">
      <c r="A377" s="1">
        <f t="shared" si="14"/>
        <v>0</v>
      </c>
      <c r="B377" s="1">
        <f t="shared" si="13"/>
        <v>0</v>
      </c>
    </row>
    <row r="378" spans="1:2" x14ac:dyDescent="0.3">
      <c r="A378" s="1">
        <f t="shared" si="14"/>
        <v>0</v>
      </c>
      <c r="B378" s="1">
        <f t="shared" si="13"/>
        <v>0</v>
      </c>
    </row>
    <row r="379" spans="1:2" x14ac:dyDescent="0.3">
      <c r="A379" s="1">
        <f t="shared" si="14"/>
        <v>0</v>
      </c>
      <c r="B379" s="1">
        <f t="shared" si="13"/>
        <v>0</v>
      </c>
    </row>
    <row r="380" spans="1:2" x14ac:dyDescent="0.3">
      <c r="A380" s="1">
        <f t="shared" si="14"/>
        <v>0</v>
      </c>
      <c r="B380" s="1">
        <f t="shared" si="13"/>
        <v>0</v>
      </c>
    </row>
    <row r="381" spans="1:2" x14ac:dyDescent="0.3">
      <c r="A381" s="1">
        <f t="shared" si="14"/>
        <v>0</v>
      </c>
      <c r="B381" s="1">
        <f t="shared" si="13"/>
        <v>0</v>
      </c>
    </row>
    <row r="382" spans="1:2" x14ac:dyDescent="0.3">
      <c r="A382" s="1">
        <f t="shared" si="14"/>
        <v>0</v>
      </c>
      <c r="B382" s="1">
        <f t="shared" si="13"/>
        <v>0</v>
      </c>
    </row>
    <row r="383" spans="1:2" x14ac:dyDescent="0.3">
      <c r="A383" s="1">
        <f t="shared" si="14"/>
        <v>0</v>
      </c>
      <c r="B383" s="1">
        <f t="shared" si="13"/>
        <v>0</v>
      </c>
    </row>
    <row r="384" spans="1:2" x14ac:dyDescent="0.3">
      <c r="A384" s="1">
        <f t="shared" si="14"/>
        <v>0</v>
      </c>
      <c r="B384" s="1">
        <f t="shared" si="13"/>
        <v>0</v>
      </c>
    </row>
    <row r="385" spans="1:2" x14ac:dyDescent="0.3">
      <c r="A385" s="1">
        <f t="shared" si="14"/>
        <v>0</v>
      </c>
      <c r="B385" s="1">
        <f t="shared" si="13"/>
        <v>0</v>
      </c>
    </row>
    <row r="386" spans="1:2" x14ac:dyDescent="0.3">
      <c r="A386" s="1">
        <f t="shared" si="14"/>
        <v>0</v>
      </c>
      <c r="B386" s="1">
        <f t="shared" si="13"/>
        <v>0</v>
      </c>
    </row>
    <row r="387" spans="1:2" x14ac:dyDescent="0.3">
      <c r="A387" s="1">
        <f t="shared" si="14"/>
        <v>0</v>
      </c>
      <c r="B387" s="1">
        <f t="shared" si="13"/>
        <v>0</v>
      </c>
    </row>
    <row r="388" spans="1:2" x14ac:dyDescent="0.3">
      <c r="A388" s="1">
        <f t="shared" si="14"/>
        <v>0</v>
      </c>
      <c r="B388" s="1">
        <f t="shared" si="13"/>
        <v>0</v>
      </c>
    </row>
    <row r="389" spans="1:2" x14ac:dyDescent="0.3">
      <c r="A389" s="1">
        <f t="shared" si="14"/>
        <v>0</v>
      </c>
      <c r="B389" s="1">
        <f t="shared" si="13"/>
        <v>0</v>
      </c>
    </row>
    <row r="390" spans="1:2" x14ac:dyDescent="0.3">
      <c r="A390" s="1">
        <f t="shared" si="14"/>
        <v>0</v>
      </c>
      <c r="B390" s="1">
        <f t="shared" si="13"/>
        <v>0</v>
      </c>
    </row>
    <row r="391" spans="1:2" x14ac:dyDescent="0.3">
      <c r="A391" s="1">
        <f t="shared" si="14"/>
        <v>0</v>
      </c>
      <c r="B391" s="1">
        <f t="shared" si="13"/>
        <v>0</v>
      </c>
    </row>
    <row r="392" spans="1:2" x14ac:dyDescent="0.3">
      <c r="A392" s="1">
        <f t="shared" si="14"/>
        <v>0</v>
      </c>
      <c r="B392" s="1">
        <f t="shared" si="13"/>
        <v>0</v>
      </c>
    </row>
    <row r="393" spans="1:2" x14ac:dyDescent="0.3">
      <c r="A393" s="1">
        <f t="shared" si="14"/>
        <v>0</v>
      </c>
      <c r="B393" s="1">
        <f t="shared" si="13"/>
        <v>0</v>
      </c>
    </row>
    <row r="394" spans="1:2" x14ac:dyDescent="0.3">
      <c r="A394" s="1">
        <f t="shared" si="14"/>
        <v>0</v>
      </c>
      <c r="B394" s="1">
        <f t="shared" si="13"/>
        <v>0</v>
      </c>
    </row>
    <row r="395" spans="1:2" x14ac:dyDescent="0.3">
      <c r="A395" s="1">
        <f t="shared" si="14"/>
        <v>0</v>
      </c>
      <c r="B395" s="1">
        <f t="shared" si="13"/>
        <v>0</v>
      </c>
    </row>
    <row r="396" spans="1:2" x14ac:dyDescent="0.3">
      <c r="A396" s="1">
        <f t="shared" si="14"/>
        <v>0</v>
      </c>
      <c r="B396" s="1">
        <f t="shared" si="13"/>
        <v>0</v>
      </c>
    </row>
    <row r="397" spans="1:2" x14ac:dyDescent="0.3">
      <c r="A397" s="1">
        <f t="shared" si="14"/>
        <v>0</v>
      </c>
      <c r="B397" s="1">
        <f t="shared" si="13"/>
        <v>0</v>
      </c>
    </row>
    <row r="398" spans="1:2" x14ac:dyDescent="0.3">
      <c r="A398" s="1">
        <f t="shared" si="14"/>
        <v>0</v>
      </c>
      <c r="B398" s="1">
        <f t="shared" si="13"/>
        <v>0</v>
      </c>
    </row>
    <row r="399" spans="1:2" x14ac:dyDescent="0.3">
      <c r="A399" s="1">
        <f t="shared" si="14"/>
        <v>0</v>
      </c>
      <c r="B399" s="1">
        <f t="shared" si="13"/>
        <v>0</v>
      </c>
    </row>
    <row r="400" spans="1:2" x14ac:dyDescent="0.3">
      <c r="A400" s="1">
        <f t="shared" si="14"/>
        <v>0</v>
      </c>
      <c r="B400" s="1">
        <f t="shared" si="13"/>
        <v>0</v>
      </c>
    </row>
    <row r="401" spans="1:2" x14ac:dyDescent="0.3">
      <c r="A401" s="1">
        <f t="shared" si="14"/>
        <v>0</v>
      </c>
      <c r="B401" s="1">
        <f t="shared" si="13"/>
        <v>0</v>
      </c>
    </row>
    <row r="402" spans="1:2" x14ac:dyDescent="0.3">
      <c r="A402" s="1">
        <f t="shared" si="14"/>
        <v>0</v>
      </c>
      <c r="B402" s="1">
        <f t="shared" si="13"/>
        <v>0</v>
      </c>
    </row>
    <row r="403" spans="1:2" x14ac:dyDescent="0.3">
      <c r="A403" s="1">
        <f t="shared" si="14"/>
        <v>0</v>
      </c>
      <c r="B403" s="1">
        <f t="shared" si="13"/>
        <v>0</v>
      </c>
    </row>
    <row r="404" spans="1:2" x14ac:dyDescent="0.3">
      <c r="A404" s="1">
        <f t="shared" si="14"/>
        <v>0</v>
      </c>
      <c r="B404" s="1">
        <f t="shared" si="13"/>
        <v>0</v>
      </c>
    </row>
    <row r="405" spans="1:2" x14ac:dyDescent="0.3">
      <c r="A405" s="1">
        <f t="shared" si="14"/>
        <v>0</v>
      </c>
      <c r="B405" s="1">
        <f t="shared" si="13"/>
        <v>0</v>
      </c>
    </row>
    <row r="406" spans="1:2" x14ac:dyDescent="0.3">
      <c r="A406" s="1">
        <f t="shared" si="14"/>
        <v>0</v>
      </c>
      <c r="B406" s="1">
        <f t="shared" si="13"/>
        <v>0</v>
      </c>
    </row>
    <row r="407" spans="1:2" x14ac:dyDescent="0.3">
      <c r="A407" s="1">
        <f t="shared" si="14"/>
        <v>0</v>
      </c>
      <c r="B407" s="1">
        <f t="shared" si="13"/>
        <v>0</v>
      </c>
    </row>
    <row r="408" spans="1:2" x14ac:dyDescent="0.3">
      <c r="A408" s="1">
        <f t="shared" si="14"/>
        <v>0</v>
      </c>
      <c r="B408" s="1">
        <f t="shared" si="13"/>
        <v>0</v>
      </c>
    </row>
    <row r="409" spans="1:2" x14ac:dyDescent="0.3">
      <c r="A409" s="1">
        <f t="shared" si="14"/>
        <v>0</v>
      </c>
      <c r="B409" s="1">
        <f t="shared" si="13"/>
        <v>0</v>
      </c>
    </row>
    <row r="410" spans="1:2" x14ac:dyDescent="0.3">
      <c r="A410" s="1">
        <f t="shared" si="14"/>
        <v>0</v>
      </c>
      <c r="B410" s="1">
        <f t="shared" si="13"/>
        <v>0</v>
      </c>
    </row>
    <row r="411" spans="1:2" x14ac:dyDescent="0.3">
      <c r="A411" s="1">
        <f t="shared" si="14"/>
        <v>0</v>
      </c>
      <c r="B411" s="1">
        <f t="shared" si="13"/>
        <v>0</v>
      </c>
    </row>
    <row r="412" spans="1:2" x14ac:dyDescent="0.3">
      <c r="A412" s="1">
        <f t="shared" si="14"/>
        <v>0</v>
      </c>
      <c r="B412" s="1">
        <f t="shared" si="13"/>
        <v>0</v>
      </c>
    </row>
    <row r="413" spans="1:2" x14ac:dyDescent="0.3">
      <c r="A413" s="1">
        <f t="shared" si="14"/>
        <v>0</v>
      </c>
      <c r="B413" s="1">
        <f t="shared" si="13"/>
        <v>0</v>
      </c>
    </row>
    <row r="414" spans="1:2" x14ac:dyDescent="0.3">
      <c r="A414" s="1">
        <f t="shared" si="14"/>
        <v>0</v>
      </c>
      <c r="B414" s="1">
        <f t="shared" si="13"/>
        <v>0</v>
      </c>
    </row>
    <row r="415" spans="1:2" x14ac:dyDescent="0.3">
      <c r="A415" s="1">
        <f t="shared" si="14"/>
        <v>0</v>
      </c>
      <c r="B415" s="1">
        <f t="shared" si="13"/>
        <v>0</v>
      </c>
    </row>
    <row r="416" spans="1:2" x14ac:dyDescent="0.3">
      <c r="A416" s="1">
        <f t="shared" si="14"/>
        <v>0</v>
      </c>
      <c r="B416" s="1">
        <f t="shared" si="13"/>
        <v>0</v>
      </c>
    </row>
    <row r="417" spans="1:2" x14ac:dyDescent="0.3">
      <c r="A417" s="1">
        <f t="shared" si="14"/>
        <v>0</v>
      </c>
      <c r="B417" s="1">
        <f t="shared" si="13"/>
        <v>0</v>
      </c>
    </row>
    <row r="418" spans="1:2" x14ac:dyDescent="0.3">
      <c r="A418" s="1">
        <f t="shared" si="14"/>
        <v>0</v>
      </c>
      <c r="B418" s="1">
        <f t="shared" si="13"/>
        <v>0</v>
      </c>
    </row>
    <row r="419" spans="1:2" x14ac:dyDescent="0.3">
      <c r="A419" s="1">
        <f t="shared" si="14"/>
        <v>0</v>
      </c>
      <c r="B419" s="1">
        <f t="shared" si="13"/>
        <v>0</v>
      </c>
    </row>
    <row r="420" spans="1:2" x14ac:dyDescent="0.3">
      <c r="A420" s="1">
        <f t="shared" si="14"/>
        <v>0</v>
      </c>
      <c r="B420" s="1">
        <f t="shared" si="13"/>
        <v>0</v>
      </c>
    </row>
    <row r="421" spans="1:2" x14ac:dyDescent="0.3">
      <c r="A421" s="1">
        <f t="shared" si="14"/>
        <v>0</v>
      </c>
      <c r="B421" s="1">
        <f t="shared" si="13"/>
        <v>0</v>
      </c>
    </row>
    <row r="422" spans="1:2" x14ac:dyDescent="0.3">
      <c r="A422" s="1">
        <f t="shared" si="14"/>
        <v>0</v>
      </c>
      <c r="B422" s="1">
        <f t="shared" si="13"/>
        <v>0</v>
      </c>
    </row>
    <row r="423" spans="1:2" x14ac:dyDescent="0.3">
      <c r="A423" s="1">
        <f t="shared" si="14"/>
        <v>0</v>
      </c>
      <c r="B423" s="1">
        <f t="shared" si="13"/>
        <v>0</v>
      </c>
    </row>
    <row r="424" spans="1:2" x14ac:dyDescent="0.3">
      <c r="A424" s="1">
        <f t="shared" si="14"/>
        <v>0</v>
      </c>
      <c r="B424" s="1">
        <f t="shared" si="13"/>
        <v>0</v>
      </c>
    </row>
    <row r="425" spans="1:2" x14ac:dyDescent="0.3">
      <c r="A425" s="1">
        <f t="shared" si="14"/>
        <v>0</v>
      </c>
      <c r="B425" s="1">
        <f t="shared" si="13"/>
        <v>0</v>
      </c>
    </row>
    <row r="426" spans="1:2" x14ac:dyDescent="0.3">
      <c r="A426" s="1">
        <f t="shared" si="14"/>
        <v>0</v>
      </c>
      <c r="B426" s="1">
        <f t="shared" si="13"/>
        <v>0</v>
      </c>
    </row>
    <row r="427" spans="1:2" x14ac:dyDescent="0.3">
      <c r="A427" s="1">
        <f t="shared" si="14"/>
        <v>0</v>
      </c>
      <c r="B427" s="1">
        <f t="shared" si="13"/>
        <v>0</v>
      </c>
    </row>
    <row r="428" spans="1:2" x14ac:dyDescent="0.3">
      <c r="A428" s="1">
        <f t="shared" si="14"/>
        <v>0</v>
      </c>
      <c r="B428" s="1">
        <f t="shared" si="13"/>
        <v>0</v>
      </c>
    </row>
    <row r="429" spans="1:2" x14ac:dyDescent="0.3">
      <c r="A429" s="1">
        <f t="shared" si="14"/>
        <v>0</v>
      </c>
      <c r="B429" s="1">
        <f t="shared" si="13"/>
        <v>0</v>
      </c>
    </row>
    <row r="430" spans="1:2" x14ac:dyDescent="0.3">
      <c r="A430" s="1">
        <f t="shared" si="14"/>
        <v>0</v>
      </c>
      <c r="B430" s="1">
        <f t="shared" si="13"/>
        <v>0</v>
      </c>
    </row>
    <row r="431" spans="1:2" x14ac:dyDescent="0.3">
      <c r="A431" s="1">
        <f t="shared" si="14"/>
        <v>0</v>
      </c>
      <c r="B431" s="1">
        <f t="shared" si="13"/>
        <v>0</v>
      </c>
    </row>
    <row r="432" spans="1:2" x14ac:dyDescent="0.3">
      <c r="A432" s="1">
        <f t="shared" si="14"/>
        <v>0</v>
      </c>
      <c r="B432" s="1">
        <f t="shared" si="13"/>
        <v>0</v>
      </c>
    </row>
    <row r="433" spans="1:2" x14ac:dyDescent="0.3">
      <c r="A433" s="1">
        <f t="shared" si="14"/>
        <v>0</v>
      </c>
      <c r="B433" s="1">
        <f t="shared" si="13"/>
        <v>0</v>
      </c>
    </row>
    <row r="434" spans="1:2" x14ac:dyDescent="0.3">
      <c r="A434" s="1">
        <f t="shared" si="14"/>
        <v>0</v>
      </c>
      <c r="B434" s="1">
        <f t="shared" si="13"/>
        <v>0</v>
      </c>
    </row>
    <row r="435" spans="1:2" x14ac:dyDescent="0.3">
      <c r="A435" s="1">
        <f t="shared" si="14"/>
        <v>0</v>
      </c>
      <c r="B435" s="1">
        <f t="shared" si="13"/>
        <v>0</v>
      </c>
    </row>
    <row r="436" spans="1:2" x14ac:dyDescent="0.3">
      <c r="A436" s="1">
        <f t="shared" si="14"/>
        <v>0</v>
      </c>
      <c r="B436" s="1">
        <f t="shared" ref="B436:B499" si="15">A436</f>
        <v>0</v>
      </c>
    </row>
    <row r="437" spans="1:2" x14ac:dyDescent="0.3">
      <c r="A437" s="1">
        <f t="shared" ref="A437:A500" si="16">I258</f>
        <v>0</v>
      </c>
      <c r="B437" s="1">
        <f t="shared" si="15"/>
        <v>0</v>
      </c>
    </row>
    <row r="438" spans="1:2" x14ac:dyDescent="0.3">
      <c r="A438" s="1">
        <f t="shared" si="16"/>
        <v>0</v>
      </c>
      <c r="B438" s="1">
        <f t="shared" si="15"/>
        <v>0</v>
      </c>
    </row>
    <row r="439" spans="1:2" x14ac:dyDescent="0.3">
      <c r="A439" s="1">
        <f t="shared" si="16"/>
        <v>0</v>
      </c>
      <c r="B439" s="1">
        <f t="shared" si="15"/>
        <v>0</v>
      </c>
    </row>
    <row r="440" spans="1:2" x14ac:dyDescent="0.3">
      <c r="A440" s="1">
        <f t="shared" si="16"/>
        <v>0</v>
      </c>
      <c r="B440" s="1">
        <f t="shared" si="15"/>
        <v>0</v>
      </c>
    </row>
    <row r="441" spans="1:2" x14ac:dyDescent="0.3">
      <c r="A441" s="1">
        <f t="shared" si="16"/>
        <v>0</v>
      </c>
      <c r="B441" s="1">
        <f t="shared" si="15"/>
        <v>0</v>
      </c>
    </row>
    <row r="442" spans="1:2" x14ac:dyDescent="0.3">
      <c r="A442" s="1">
        <f t="shared" si="16"/>
        <v>0</v>
      </c>
      <c r="B442" s="1">
        <f t="shared" si="15"/>
        <v>0</v>
      </c>
    </row>
    <row r="443" spans="1:2" x14ac:dyDescent="0.3">
      <c r="A443" s="1">
        <f t="shared" si="16"/>
        <v>0</v>
      </c>
      <c r="B443" s="1">
        <f t="shared" si="15"/>
        <v>0</v>
      </c>
    </row>
    <row r="444" spans="1:2" x14ac:dyDescent="0.3">
      <c r="A444" s="1">
        <f t="shared" si="16"/>
        <v>0</v>
      </c>
      <c r="B444" s="1">
        <f t="shared" si="15"/>
        <v>0</v>
      </c>
    </row>
    <row r="445" spans="1:2" x14ac:dyDescent="0.3">
      <c r="A445" s="1">
        <f t="shared" si="16"/>
        <v>0</v>
      </c>
      <c r="B445" s="1">
        <f t="shared" si="15"/>
        <v>0</v>
      </c>
    </row>
    <row r="446" spans="1:2" x14ac:dyDescent="0.3">
      <c r="A446" s="1">
        <f t="shared" si="16"/>
        <v>0</v>
      </c>
      <c r="B446" s="1">
        <f t="shared" si="15"/>
        <v>0</v>
      </c>
    </row>
    <row r="447" spans="1:2" x14ac:dyDescent="0.3">
      <c r="A447" s="1">
        <f t="shared" si="16"/>
        <v>0</v>
      </c>
      <c r="B447" s="1">
        <f t="shared" si="15"/>
        <v>0</v>
      </c>
    </row>
    <row r="448" spans="1:2" x14ac:dyDescent="0.3">
      <c r="A448" s="1">
        <f t="shared" si="16"/>
        <v>0</v>
      </c>
      <c r="B448" s="1">
        <f t="shared" si="15"/>
        <v>0</v>
      </c>
    </row>
    <row r="449" spans="1:2" x14ac:dyDescent="0.3">
      <c r="A449" s="1">
        <f t="shared" si="16"/>
        <v>0</v>
      </c>
      <c r="B449" s="1">
        <f t="shared" si="15"/>
        <v>0</v>
      </c>
    </row>
    <row r="450" spans="1:2" x14ac:dyDescent="0.3">
      <c r="A450" s="1">
        <f t="shared" si="16"/>
        <v>0</v>
      </c>
      <c r="B450" s="1">
        <f t="shared" si="15"/>
        <v>0</v>
      </c>
    </row>
    <row r="451" spans="1:2" x14ac:dyDescent="0.3">
      <c r="A451" s="1">
        <f t="shared" si="16"/>
        <v>0</v>
      </c>
      <c r="B451" s="1">
        <f t="shared" si="15"/>
        <v>0</v>
      </c>
    </row>
    <row r="452" spans="1:2" x14ac:dyDescent="0.3">
      <c r="A452" s="1">
        <f t="shared" si="16"/>
        <v>0</v>
      </c>
      <c r="B452" s="1">
        <f t="shared" si="15"/>
        <v>0</v>
      </c>
    </row>
    <row r="453" spans="1:2" x14ac:dyDescent="0.3">
      <c r="A453" s="1">
        <f t="shared" si="16"/>
        <v>0</v>
      </c>
      <c r="B453" s="1">
        <f t="shared" si="15"/>
        <v>0</v>
      </c>
    </row>
    <row r="454" spans="1:2" x14ac:dyDescent="0.3">
      <c r="A454" s="1">
        <f t="shared" si="16"/>
        <v>0</v>
      </c>
      <c r="B454" s="1">
        <f t="shared" si="15"/>
        <v>0</v>
      </c>
    </row>
    <row r="455" spans="1:2" x14ac:dyDescent="0.3">
      <c r="A455" s="1">
        <f t="shared" si="16"/>
        <v>0</v>
      </c>
      <c r="B455" s="1">
        <f t="shared" si="15"/>
        <v>0</v>
      </c>
    </row>
    <row r="456" spans="1:2" x14ac:dyDescent="0.3">
      <c r="A456" s="1">
        <f t="shared" si="16"/>
        <v>0</v>
      </c>
      <c r="B456" s="1">
        <f t="shared" si="15"/>
        <v>0</v>
      </c>
    </row>
    <row r="457" spans="1:2" x14ac:dyDescent="0.3">
      <c r="A457" s="1">
        <f t="shared" si="16"/>
        <v>0</v>
      </c>
      <c r="B457" s="1">
        <f t="shared" si="15"/>
        <v>0</v>
      </c>
    </row>
    <row r="458" spans="1:2" x14ac:dyDescent="0.3">
      <c r="A458" s="1">
        <f t="shared" si="16"/>
        <v>0</v>
      </c>
      <c r="B458" s="1">
        <f t="shared" si="15"/>
        <v>0</v>
      </c>
    </row>
    <row r="459" spans="1:2" x14ac:dyDescent="0.3">
      <c r="A459" s="1">
        <f t="shared" si="16"/>
        <v>0</v>
      </c>
      <c r="B459" s="1">
        <f t="shared" si="15"/>
        <v>0</v>
      </c>
    </row>
    <row r="460" spans="1:2" x14ac:dyDescent="0.3">
      <c r="A460" s="1">
        <f t="shared" si="16"/>
        <v>0</v>
      </c>
      <c r="B460" s="1">
        <f t="shared" si="15"/>
        <v>0</v>
      </c>
    </row>
    <row r="461" spans="1:2" x14ac:dyDescent="0.3">
      <c r="A461" s="1">
        <f t="shared" si="16"/>
        <v>0</v>
      </c>
      <c r="B461" s="1">
        <f t="shared" si="15"/>
        <v>0</v>
      </c>
    </row>
    <row r="462" spans="1:2" x14ac:dyDescent="0.3">
      <c r="A462" s="1">
        <f t="shared" si="16"/>
        <v>0</v>
      </c>
      <c r="B462" s="1">
        <f t="shared" si="15"/>
        <v>0</v>
      </c>
    </row>
    <row r="463" spans="1:2" x14ac:dyDescent="0.3">
      <c r="A463" s="1">
        <f t="shared" si="16"/>
        <v>0</v>
      </c>
      <c r="B463" s="1">
        <f t="shared" si="15"/>
        <v>0</v>
      </c>
    </row>
    <row r="464" spans="1:2" x14ac:dyDescent="0.3">
      <c r="A464" s="1">
        <f t="shared" si="16"/>
        <v>0</v>
      </c>
      <c r="B464" s="1">
        <f t="shared" si="15"/>
        <v>0</v>
      </c>
    </row>
    <row r="465" spans="1:2" x14ac:dyDescent="0.3">
      <c r="A465" s="1">
        <f t="shared" si="16"/>
        <v>0</v>
      </c>
      <c r="B465" s="1">
        <f t="shared" si="15"/>
        <v>0</v>
      </c>
    </row>
    <row r="466" spans="1:2" x14ac:dyDescent="0.3">
      <c r="A466" s="1">
        <f t="shared" si="16"/>
        <v>0</v>
      </c>
      <c r="B466" s="1">
        <f t="shared" si="15"/>
        <v>0</v>
      </c>
    </row>
    <row r="467" spans="1:2" x14ac:dyDescent="0.3">
      <c r="A467" s="1">
        <f t="shared" si="16"/>
        <v>0</v>
      </c>
      <c r="B467" s="1">
        <f t="shared" si="15"/>
        <v>0</v>
      </c>
    </row>
    <row r="468" spans="1:2" x14ac:dyDescent="0.3">
      <c r="A468" s="1">
        <f t="shared" si="16"/>
        <v>0</v>
      </c>
      <c r="B468" s="1">
        <f t="shared" si="15"/>
        <v>0</v>
      </c>
    </row>
    <row r="469" spans="1:2" x14ac:dyDescent="0.3">
      <c r="A469" s="1">
        <f t="shared" si="16"/>
        <v>0</v>
      </c>
      <c r="B469" s="1">
        <f t="shared" si="15"/>
        <v>0</v>
      </c>
    </row>
    <row r="470" spans="1:2" x14ac:dyDescent="0.3">
      <c r="A470" s="1">
        <f t="shared" si="16"/>
        <v>0</v>
      </c>
      <c r="B470" s="1">
        <f t="shared" si="15"/>
        <v>0</v>
      </c>
    </row>
    <row r="471" spans="1:2" x14ac:dyDescent="0.3">
      <c r="A471" s="1">
        <f t="shared" si="16"/>
        <v>0</v>
      </c>
      <c r="B471" s="1">
        <f t="shared" si="15"/>
        <v>0</v>
      </c>
    </row>
    <row r="472" spans="1:2" x14ac:dyDescent="0.3">
      <c r="A472" s="1">
        <f t="shared" si="16"/>
        <v>0</v>
      </c>
      <c r="B472" s="1">
        <f t="shared" si="15"/>
        <v>0</v>
      </c>
    </row>
    <row r="473" spans="1:2" x14ac:dyDescent="0.3">
      <c r="A473" s="1">
        <f t="shared" si="16"/>
        <v>0</v>
      </c>
      <c r="B473" s="1">
        <f t="shared" si="15"/>
        <v>0</v>
      </c>
    </row>
    <row r="474" spans="1:2" x14ac:dyDescent="0.3">
      <c r="A474" s="1">
        <f t="shared" si="16"/>
        <v>0</v>
      </c>
      <c r="B474" s="1">
        <f t="shared" si="15"/>
        <v>0</v>
      </c>
    </row>
    <row r="475" spans="1:2" x14ac:dyDescent="0.3">
      <c r="A475" s="1">
        <f t="shared" si="16"/>
        <v>0</v>
      </c>
      <c r="B475" s="1">
        <f t="shared" si="15"/>
        <v>0</v>
      </c>
    </row>
    <row r="476" spans="1:2" x14ac:dyDescent="0.3">
      <c r="A476" s="1">
        <f t="shared" si="16"/>
        <v>0</v>
      </c>
      <c r="B476" s="1">
        <f t="shared" si="15"/>
        <v>0</v>
      </c>
    </row>
    <row r="477" spans="1:2" x14ac:dyDescent="0.3">
      <c r="A477" s="1">
        <f t="shared" si="16"/>
        <v>0</v>
      </c>
      <c r="B477" s="1">
        <f t="shared" si="15"/>
        <v>0</v>
      </c>
    </row>
    <row r="478" spans="1:2" x14ac:dyDescent="0.3">
      <c r="A478" s="1">
        <f t="shared" si="16"/>
        <v>0</v>
      </c>
      <c r="B478" s="1">
        <f t="shared" si="15"/>
        <v>0</v>
      </c>
    </row>
    <row r="479" spans="1:2" x14ac:dyDescent="0.3">
      <c r="A479" s="1">
        <f t="shared" si="16"/>
        <v>0</v>
      </c>
      <c r="B479" s="1">
        <f t="shared" si="15"/>
        <v>0</v>
      </c>
    </row>
    <row r="480" spans="1:2" x14ac:dyDescent="0.3">
      <c r="A480" s="1">
        <f t="shared" si="16"/>
        <v>0</v>
      </c>
      <c r="B480" s="1">
        <f t="shared" si="15"/>
        <v>0</v>
      </c>
    </row>
    <row r="481" spans="1:2" x14ac:dyDescent="0.3">
      <c r="A481" s="1">
        <f t="shared" si="16"/>
        <v>0</v>
      </c>
      <c r="B481" s="1">
        <f t="shared" si="15"/>
        <v>0</v>
      </c>
    </row>
    <row r="482" spans="1:2" x14ac:dyDescent="0.3">
      <c r="A482" s="1">
        <f t="shared" si="16"/>
        <v>0</v>
      </c>
      <c r="B482" s="1">
        <f t="shared" si="15"/>
        <v>0</v>
      </c>
    </row>
    <row r="483" spans="1:2" x14ac:dyDescent="0.3">
      <c r="A483" s="1">
        <f t="shared" si="16"/>
        <v>0</v>
      </c>
      <c r="B483" s="1">
        <f t="shared" si="15"/>
        <v>0</v>
      </c>
    </row>
    <row r="484" spans="1:2" x14ac:dyDescent="0.3">
      <c r="A484" s="1">
        <f t="shared" si="16"/>
        <v>0</v>
      </c>
      <c r="B484" s="1">
        <f t="shared" si="15"/>
        <v>0</v>
      </c>
    </row>
    <row r="485" spans="1:2" x14ac:dyDescent="0.3">
      <c r="A485" s="1">
        <f t="shared" si="16"/>
        <v>0</v>
      </c>
      <c r="B485" s="1">
        <f t="shared" si="15"/>
        <v>0</v>
      </c>
    </row>
    <row r="486" spans="1:2" x14ac:dyDescent="0.3">
      <c r="A486" s="1">
        <f t="shared" si="16"/>
        <v>0</v>
      </c>
      <c r="B486" s="1">
        <f t="shared" si="15"/>
        <v>0</v>
      </c>
    </row>
    <row r="487" spans="1:2" x14ac:dyDescent="0.3">
      <c r="A487" s="1">
        <f t="shared" si="16"/>
        <v>0</v>
      </c>
      <c r="B487" s="1">
        <f t="shared" si="15"/>
        <v>0</v>
      </c>
    </row>
    <row r="488" spans="1:2" x14ac:dyDescent="0.3">
      <c r="A488" s="1">
        <f t="shared" si="16"/>
        <v>0</v>
      </c>
      <c r="B488" s="1">
        <f t="shared" si="15"/>
        <v>0</v>
      </c>
    </row>
    <row r="489" spans="1:2" x14ac:dyDescent="0.3">
      <c r="A489" s="1">
        <f t="shared" si="16"/>
        <v>0</v>
      </c>
      <c r="B489" s="1">
        <f t="shared" si="15"/>
        <v>0</v>
      </c>
    </row>
    <row r="490" spans="1:2" x14ac:dyDescent="0.3">
      <c r="A490" s="1">
        <f t="shared" si="16"/>
        <v>0</v>
      </c>
      <c r="B490" s="1">
        <f t="shared" si="15"/>
        <v>0</v>
      </c>
    </row>
    <row r="491" spans="1:2" x14ac:dyDescent="0.3">
      <c r="A491" s="1">
        <f t="shared" si="16"/>
        <v>0</v>
      </c>
      <c r="B491" s="1">
        <f t="shared" si="15"/>
        <v>0</v>
      </c>
    </row>
    <row r="492" spans="1:2" x14ac:dyDescent="0.3">
      <c r="A492" s="1">
        <f t="shared" si="16"/>
        <v>0</v>
      </c>
      <c r="B492" s="1">
        <f t="shared" si="15"/>
        <v>0</v>
      </c>
    </row>
    <row r="493" spans="1:2" x14ac:dyDescent="0.3">
      <c r="A493" s="1">
        <f t="shared" si="16"/>
        <v>0</v>
      </c>
      <c r="B493" s="1">
        <f t="shared" si="15"/>
        <v>0</v>
      </c>
    </row>
    <row r="494" spans="1:2" x14ac:dyDescent="0.3">
      <c r="A494" s="1">
        <f t="shared" si="16"/>
        <v>0</v>
      </c>
      <c r="B494" s="1">
        <f t="shared" si="15"/>
        <v>0</v>
      </c>
    </row>
    <row r="495" spans="1:2" x14ac:dyDescent="0.3">
      <c r="A495" s="1">
        <f t="shared" si="16"/>
        <v>0</v>
      </c>
      <c r="B495" s="1">
        <f t="shared" si="15"/>
        <v>0</v>
      </c>
    </row>
    <row r="496" spans="1:2" x14ac:dyDescent="0.3">
      <c r="A496" s="1">
        <f t="shared" si="16"/>
        <v>0</v>
      </c>
      <c r="B496" s="1">
        <f t="shared" si="15"/>
        <v>0</v>
      </c>
    </row>
    <row r="497" spans="1:2" x14ac:dyDescent="0.3">
      <c r="A497" s="1">
        <f t="shared" si="16"/>
        <v>0</v>
      </c>
      <c r="B497" s="1">
        <f t="shared" si="15"/>
        <v>0</v>
      </c>
    </row>
    <row r="498" spans="1:2" x14ac:dyDescent="0.3">
      <c r="A498" s="1">
        <f t="shared" si="16"/>
        <v>0</v>
      </c>
      <c r="B498" s="1">
        <f t="shared" si="15"/>
        <v>0</v>
      </c>
    </row>
    <row r="499" spans="1:2" x14ac:dyDescent="0.3">
      <c r="A499" s="1">
        <f t="shared" si="16"/>
        <v>0</v>
      </c>
      <c r="B499" s="1">
        <f t="shared" si="15"/>
        <v>0</v>
      </c>
    </row>
    <row r="500" spans="1:2" x14ac:dyDescent="0.3">
      <c r="A500" s="1">
        <f t="shared" si="16"/>
        <v>0</v>
      </c>
      <c r="B500" s="1">
        <f t="shared" ref="B500:B563" si="17">A500</f>
        <v>0</v>
      </c>
    </row>
    <row r="501" spans="1:2" x14ac:dyDescent="0.3">
      <c r="A501" s="1">
        <f t="shared" ref="A501:A564" si="18">I322</f>
        <v>0</v>
      </c>
      <c r="B501" s="1">
        <f t="shared" si="17"/>
        <v>0</v>
      </c>
    </row>
    <row r="502" spans="1:2" x14ac:dyDescent="0.3">
      <c r="A502" s="1">
        <f t="shared" si="18"/>
        <v>0</v>
      </c>
      <c r="B502" s="1">
        <f t="shared" si="17"/>
        <v>0</v>
      </c>
    </row>
    <row r="503" spans="1:2" x14ac:dyDescent="0.3">
      <c r="A503" s="1">
        <f t="shared" si="18"/>
        <v>0</v>
      </c>
      <c r="B503" s="1">
        <f t="shared" si="17"/>
        <v>0</v>
      </c>
    </row>
    <row r="504" spans="1:2" x14ac:dyDescent="0.3">
      <c r="A504" s="1">
        <f t="shared" si="18"/>
        <v>0</v>
      </c>
      <c r="B504" s="1">
        <f t="shared" si="17"/>
        <v>0</v>
      </c>
    </row>
    <row r="505" spans="1:2" x14ac:dyDescent="0.3">
      <c r="A505" s="1">
        <f t="shared" si="18"/>
        <v>0</v>
      </c>
      <c r="B505" s="1">
        <f t="shared" si="17"/>
        <v>0</v>
      </c>
    </row>
    <row r="506" spans="1:2" x14ac:dyDescent="0.3">
      <c r="A506" s="1">
        <f t="shared" si="18"/>
        <v>0</v>
      </c>
      <c r="B506" s="1">
        <f t="shared" si="17"/>
        <v>0</v>
      </c>
    </row>
    <row r="507" spans="1:2" x14ac:dyDescent="0.3">
      <c r="A507" s="1">
        <f t="shared" si="18"/>
        <v>0</v>
      </c>
      <c r="B507" s="1">
        <f t="shared" si="17"/>
        <v>0</v>
      </c>
    </row>
    <row r="508" spans="1:2" x14ac:dyDescent="0.3">
      <c r="A508" s="1">
        <f t="shared" si="18"/>
        <v>0</v>
      </c>
      <c r="B508" s="1">
        <f t="shared" si="17"/>
        <v>0</v>
      </c>
    </row>
    <row r="509" spans="1:2" x14ac:dyDescent="0.3">
      <c r="A509" s="1">
        <f t="shared" si="18"/>
        <v>0</v>
      </c>
      <c r="B509" s="1">
        <f t="shared" si="17"/>
        <v>0</v>
      </c>
    </row>
    <row r="510" spans="1:2" x14ac:dyDescent="0.3">
      <c r="A510" s="1">
        <f t="shared" si="18"/>
        <v>0</v>
      </c>
      <c r="B510" s="1">
        <f t="shared" si="17"/>
        <v>0</v>
      </c>
    </row>
    <row r="511" spans="1:2" x14ac:dyDescent="0.3">
      <c r="A511" s="1">
        <f t="shared" si="18"/>
        <v>0</v>
      </c>
      <c r="B511" s="1">
        <f t="shared" si="17"/>
        <v>0</v>
      </c>
    </row>
    <row r="512" spans="1:2" x14ac:dyDescent="0.3">
      <c r="A512" s="1">
        <f t="shared" si="18"/>
        <v>0</v>
      </c>
      <c r="B512" s="1">
        <f t="shared" si="17"/>
        <v>0</v>
      </c>
    </row>
    <row r="513" spans="1:2" x14ac:dyDescent="0.3">
      <c r="A513" s="1">
        <f t="shared" si="18"/>
        <v>0</v>
      </c>
      <c r="B513" s="1">
        <f t="shared" si="17"/>
        <v>0</v>
      </c>
    </row>
    <row r="514" spans="1:2" x14ac:dyDescent="0.3">
      <c r="A514" s="1">
        <f t="shared" si="18"/>
        <v>0</v>
      </c>
      <c r="B514" s="1">
        <f t="shared" si="17"/>
        <v>0</v>
      </c>
    </row>
    <row r="515" spans="1:2" x14ac:dyDescent="0.3">
      <c r="A515" s="1">
        <f t="shared" si="18"/>
        <v>0</v>
      </c>
      <c r="B515" s="1">
        <f t="shared" si="17"/>
        <v>0</v>
      </c>
    </row>
    <row r="516" spans="1:2" x14ac:dyDescent="0.3">
      <c r="A516" s="1">
        <f t="shared" si="18"/>
        <v>0</v>
      </c>
      <c r="B516" s="1">
        <f t="shared" si="17"/>
        <v>0</v>
      </c>
    </row>
    <row r="517" spans="1:2" x14ac:dyDescent="0.3">
      <c r="A517" s="1">
        <f t="shared" si="18"/>
        <v>0</v>
      </c>
      <c r="B517" s="1">
        <f t="shared" si="17"/>
        <v>0</v>
      </c>
    </row>
    <row r="518" spans="1:2" x14ac:dyDescent="0.3">
      <c r="A518" s="1">
        <f t="shared" si="18"/>
        <v>0</v>
      </c>
      <c r="B518" s="1">
        <f t="shared" si="17"/>
        <v>0</v>
      </c>
    </row>
    <row r="519" spans="1:2" x14ac:dyDescent="0.3">
      <c r="A519" s="1">
        <f t="shared" si="18"/>
        <v>0</v>
      </c>
      <c r="B519" s="1">
        <f t="shared" si="17"/>
        <v>0</v>
      </c>
    </row>
    <row r="520" spans="1:2" x14ac:dyDescent="0.3">
      <c r="A520" s="1">
        <f t="shared" si="18"/>
        <v>0</v>
      </c>
      <c r="B520" s="1">
        <f t="shared" si="17"/>
        <v>0</v>
      </c>
    </row>
    <row r="521" spans="1:2" x14ac:dyDescent="0.3">
      <c r="A521" s="1">
        <f t="shared" si="18"/>
        <v>0</v>
      </c>
      <c r="B521" s="1">
        <f t="shared" si="17"/>
        <v>0</v>
      </c>
    </row>
    <row r="522" spans="1:2" x14ac:dyDescent="0.3">
      <c r="A522" s="1">
        <f t="shared" si="18"/>
        <v>0</v>
      </c>
      <c r="B522" s="1">
        <f t="shared" si="17"/>
        <v>0</v>
      </c>
    </row>
    <row r="523" spans="1:2" x14ac:dyDescent="0.3">
      <c r="A523" s="1">
        <f t="shared" si="18"/>
        <v>0</v>
      </c>
      <c r="B523" s="1">
        <f t="shared" si="17"/>
        <v>0</v>
      </c>
    </row>
    <row r="524" spans="1:2" x14ac:dyDescent="0.3">
      <c r="A524" s="1">
        <f t="shared" si="18"/>
        <v>0</v>
      </c>
      <c r="B524" s="1">
        <f t="shared" si="17"/>
        <v>0</v>
      </c>
    </row>
    <row r="525" spans="1:2" x14ac:dyDescent="0.3">
      <c r="A525" s="1">
        <f t="shared" si="18"/>
        <v>0</v>
      </c>
      <c r="B525" s="1">
        <f t="shared" si="17"/>
        <v>0</v>
      </c>
    </row>
    <row r="526" spans="1:2" x14ac:dyDescent="0.3">
      <c r="A526" s="1">
        <f t="shared" si="18"/>
        <v>0</v>
      </c>
      <c r="B526" s="1">
        <f t="shared" si="17"/>
        <v>0</v>
      </c>
    </row>
    <row r="527" spans="1:2" x14ac:dyDescent="0.3">
      <c r="A527" s="1">
        <f t="shared" si="18"/>
        <v>0</v>
      </c>
      <c r="B527" s="1">
        <f t="shared" si="17"/>
        <v>0</v>
      </c>
    </row>
    <row r="528" spans="1:2" x14ac:dyDescent="0.3">
      <c r="A528" s="1">
        <f t="shared" si="18"/>
        <v>0</v>
      </c>
      <c r="B528" s="1">
        <f t="shared" si="17"/>
        <v>0</v>
      </c>
    </row>
    <row r="529" spans="1:2" x14ac:dyDescent="0.3">
      <c r="A529" s="1">
        <f t="shared" si="18"/>
        <v>0</v>
      </c>
      <c r="B529" s="1">
        <f t="shared" si="17"/>
        <v>0</v>
      </c>
    </row>
    <row r="530" spans="1:2" x14ac:dyDescent="0.3">
      <c r="A530" s="1">
        <f t="shared" si="18"/>
        <v>0</v>
      </c>
      <c r="B530" s="1">
        <f t="shared" si="17"/>
        <v>0</v>
      </c>
    </row>
    <row r="531" spans="1:2" x14ac:dyDescent="0.3">
      <c r="A531" s="1">
        <f t="shared" si="18"/>
        <v>0</v>
      </c>
      <c r="B531" s="1">
        <f t="shared" si="17"/>
        <v>0</v>
      </c>
    </row>
    <row r="532" spans="1:2" x14ac:dyDescent="0.3">
      <c r="A532" s="1">
        <f t="shared" si="18"/>
        <v>0</v>
      </c>
      <c r="B532" s="1">
        <f t="shared" si="17"/>
        <v>0</v>
      </c>
    </row>
    <row r="533" spans="1:2" x14ac:dyDescent="0.3">
      <c r="A533" s="1">
        <f t="shared" si="18"/>
        <v>0</v>
      </c>
      <c r="B533" s="1">
        <f t="shared" si="17"/>
        <v>0</v>
      </c>
    </row>
    <row r="534" spans="1:2" x14ac:dyDescent="0.3">
      <c r="A534" s="1">
        <f t="shared" si="18"/>
        <v>0</v>
      </c>
      <c r="B534" s="1">
        <f t="shared" si="17"/>
        <v>0</v>
      </c>
    </row>
    <row r="535" spans="1:2" x14ac:dyDescent="0.3">
      <c r="A535" s="1">
        <f t="shared" si="18"/>
        <v>0</v>
      </c>
      <c r="B535" s="1">
        <f t="shared" si="17"/>
        <v>0</v>
      </c>
    </row>
    <row r="536" spans="1:2" x14ac:dyDescent="0.3">
      <c r="A536" s="1">
        <f t="shared" si="18"/>
        <v>0</v>
      </c>
      <c r="B536" s="1">
        <f t="shared" si="17"/>
        <v>0</v>
      </c>
    </row>
    <row r="537" spans="1:2" x14ac:dyDescent="0.3">
      <c r="A537" s="1">
        <f t="shared" si="18"/>
        <v>0</v>
      </c>
      <c r="B537" s="1">
        <f t="shared" si="17"/>
        <v>0</v>
      </c>
    </row>
    <row r="538" spans="1:2" x14ac:dyDescent="0.3">
      <c r="A538" s="1">
        <f t="shared" si="18"/>
        <v>0</v>
      </c>
      <c r="B538" s="1">
        <f t="shared" si="17"/>
        <v>0</v>
      </c>
    </row>
    <row r="539" spans="1:2" x14ac:dyDescent="0.3">
      <c r="A539" s="1">
        <f t="shared" si="18"/>
        <v>0</v>
      </c>
      <c r="B539" s="1">
        <f t="shared" si="17"/>
        <v>0</v>
      </c>
    </row>
    <row r="540" spans="1:2" x14ac:dyDescent="0.3">
      <c r="A540" s="1">
        <f t="shared" si="18"/>
        <v>0</v>
      </c>
      <c r="B540" s="1">
        <f t="shared" si="17"/>
        <v>0</v>
      </c>
    </row>
    <row r="541" spans="1:2" x14ac:dyDescent="0.3">
      <c r="A541" s="1">
        <f t="shared" si="18"/>
        <v>0</v>
      </c>
      <c r="B541" s="1">
        <f t="shared" si="17"/>
        <v>0</v>
      </c>
    </row>
    <row r="542" spans="1:2" x14ac:dyDescent="0.3">
      <c r="A542" s="1">
        <f t="shared" si="18"/>
        <v>0</v>
      </c>
      <c r="B542" s="1">
        <f t="shared" si="17"/>
        <v>0</v>
      </c>
    </row>
    <row r="543" spans="1:2" x14ac:dyDescent="0.3">
      <c r="A543" s="1">
        <f t="shared" si="18"/>
        <v>0</v>
      </c>
      <c r="B543" s="1">
        <f t="shared" si="17"/>
        <v>0</v>
      </c>
    </row>
    <row r="544" spans="1:2" x14ac:dyDescent="0.3">
      <c r="A544" s="1">
        <f t="shared" si="18"/>
        <v>0</v>
      </c>
      <c r="B544" s="1">
        <f t="shared" si="17"/>
        <v>0</v>
      </c>
    </row>
    <row r="545" spans="1:2" x14ac:dyDescent="0.3">
      <c r="A545" s="88">
        <f t="shared" si="18"/>
        <v>0</v>
      </c>
      <c r="B545" s="1">
        <f t="shared" si="17"/>
        <v>0</v>
      </c>
    </row>
    <row r="546" spans="1:2" x14ac:dyDescent="0.3">
      <c r="A546" s="1">
        <f t="shared" ref="A546:A609" si="19">O2</f>
        <v>1</v>
      </c>
      <c r="B546" s="1">
        <f t="shared" si="17"/>
        <v>1</v>
      </c>
    </row>
    <row r="547" spans="1:2" x14ac:dyDescent="0.3">
      <c r="A547" s="1">
        <f t="shared" si="19"/>
        <v>2</v>
      </c>
      <c r="B547" s="1">
        <f t="shared" si="17"/>
        <v>2</v>
      </c>
    </row>
    <row r="548" spans="1:2" x14ac:dyDescent="0.3">
      <c r="A548" s="1">
        <f t="shared" si="19"/>
        <v>3</v>
      </c>
      <c r="B548" s="1">
        <f t="shared" si="17"/>
        <v>3</v>
      </c>
    </row>
    <row r="549" spans="1:2" x14ac:dyDescent="0.3">
      <c r="A549" s="1">
        <f t="shared" si="19"/>
        <v>4</v>
      </c>
      <c r="B549" s="1">
        <f t="shared" si="17"/>
        <v>4</v>
      </c>
    </row>
    <row r="550" spans="1:2" x14ac:dyDescent="0.3">
      <c r="A550" s="1">
        <f t="shared" si="19"/>
        <v>5</v>
      </c>
      <c r="B550" s="1">
        <f t="shared" si="17"/>
        <v>5</v>
      </c>
    </row>
    <row r="551" spans="1:2" x14ac:dyDescent="0.3">
      <c r="A551" s="1">
        <f t="shared" si="19"/>
        <v>6</v>
      </c>
      <c r="B551" s="1">
        <f t="shared" si="17"/>
        <v>6</v>
      </c>
    </row>
    <row r="552" spans="1:2" x14ac:dyDescent="0.3">
      <c r="A552" s="1">
        <f t="shared" si="19"/>
        <v>7</v>
      </c>
      <c r="B552" s="1">
        <f t="shared" si="17"/>
        <v>7</v>
      </c>
    </row>
    <row r="553" spans="1:2" x14ac:dyDescent="0.3">
      <c r="A553" s="1">
        <f t="shared" si="19"/>
        <v>8</v>
      </c>
      <c r="B553" s="1">
        <f t="shared" si="17"/>
        <v>8</v>
      </c>
    </row>
    <row r="554" spans="1:2" x14ac:dyDescent="0.3">
      <c r="A554" s="1">
        <f t="shared" si="19"/>
        <v>9</v>
      </c>
      <c r="B554" s="1">
        <f t="shared" si="17"/>
        <v>9</v>
      </c>
    </row>
    <row r="555" spans="1:2" x14ac:dyDescent="0.3">
      <c r="A555" s="1">
        <f t="shared" si="19"/>
        <v>10</v>
      </c>
      <c r="B555" s="1">
        <f t="shared" si="17"/>
        <v>10</v>
      </c>
    </row>
    <row r="556" spans="1:2" x14ac:dyDescent="0.3">
      <c r="A556" s="1">
        <f t="shared" si="19"/>
        <v>11</v>
      </c>
      <c r="B556" s="1">
        <f t="shared" si="17"/>
        <v>11</v>
      </c>
    </row>
    <row r="557" spans="1:2" x14ac:dyDescent="0.3">
      <c r="A557" s="1">
        <f t="shared" si="19"/>
        <v>12</v>
      </c>
      <c r="B557" s="1">
        <f t="shared" si="17"/>
        <v>12</v>
      </c>
    </row>
    <row r="558" spans="1:2" x14ac:dyDescent="0.3">
      <c r="A558" s="1">
        <f t="shared" si="19"/>
        <v>13</v>
      </c>
      <c r="B558" s="1">
        <f t="shared" si="17"/>
        <v>13</v>
      </c>
    </row>
    <row r="559" spans="1:2" x14ac:dyDescent="0.3">
      <c r="A559" s="1">
        <f t="shared" si="19"/>
        <v>14</v>
      </c>
      <c r="B559" s="1">
        <f t="shared" si="17"/>
        <v>14</v>
      </c>
    </row>
    <row r="560" spans="1:2" x14ac:dyDescent="0.3">
      <c r="A560" s="1">
        <f t="shared" si="19"/>
        <v>15</v>
      </c>
      <c r="B560" s="1">
        <f t="shared" si="17"/>
        <v>15</v>
      </c>
    </row>
    <row r="561" spans="1:2" x14ac:dyDescent="0.3">
      <c r="A561" s="1">
        <f t="shared" si="19"/>
        <v>16</v>
      </c>
      <c r="B561" s="1">
        <f t="shared" si="17"/>
        <v>16</v>
      </c>
    </row>
    <row r="562" spans="1:2" x14ac:dyDescent="0.3">
      <c r="A562" s="1">
        <f t="shared" si="19"/>
        <v>17</v>
      </c>
      <c r="B562" s="1">
        <f t="shared" si="17"/>
        <v>17</v>
      </c>
    </row>
    <row r="563" spans="1:2" x14ac:dyDescent="0.3">
      <c r="A563" s="1">
        <f t="shared" si="19"/>
        <v>18</v>
      </c>
      <c r="B563" s="1">
        <f t="shared" si="17"/>
        <v>18</v>
      </c>
    </row>
    <row r="564" spans="1:2" x14ac:dyDescent="0.3">
      <c r="A564" s="1">
        <f t="shared" si="19"/>
        <v>19</v>
      </c>
      <c r="B564" s="1">
        <f t="shared" ref="B564:B627" si="20">A564</f>
        <v>19</v>
      </c>
    </row>
    <row r="565" spans="1:2" x14ac:dyDescent="0.3">
      <c r="A565" s="1">
        <f t="shared" si="19"/>
        <v>20</v>
      </c>
      <c r="B565" s="1">
        <f t="shared" si="20"/>
        <v>20</v>
      </c>
    </row>
    <row r="566" spans="1:2" x14ac:dyDescent="0.3">
      <c r="A566" s="1">
        <f t="shared" si="19"/>
        <v>21</v>
      </c>
      <c r="B566" s="1">
        <f t="shared" si="20"/>
        <v>21</v>
      </c>
    </row>
    <row r="567" spans="1:2" x14ac:dyDescent="0.3">
      <c r="A567" s="1">
        <f t="shared" si="19"/>
        <v>22</v>
      </c>
      <c r="B567" s="1">
        <f t="shared" si="20"/>
        <v>22</v>
      </c>
    </row>
    <row r="568" spans="1:2" x14ac:dyDescent="0.3">
      <c r="A568" s="1">
        <f t="shared" si="19"/>
        <v>23</v>
      </c>
      <c r="B568" s="1">
        <f t="shared" si="20"/>
        <v>23</v>
      </c>
    </row>
    <row r="569" spans="1:2" x14ac:dyDescent="0.3">
      <c r="A569" s="1">
        <f t="shared" si="19"/>
        <v>24</v>
      </c>
      <c r="B569" s="1">
        <f t="shared" si="20"/>
        <v>24</v>
      </c>
    </row>
    <row r="570" spans="1:2" x14ac:dyDescent="0.3">
      <c r="A570" s="1">
        <f t="shared" si="19"/>
        <v>25</v>
      </c>
      <c r="B570" s="1">
        <f t="shared" si="20"/>
        <v>25</v>
      </c>
    </row>
    <row r="571" spans="1:2" x14ac:dyDescent="0.3">
      <c r="A571" s="1">
        <f t="shared" si="19"/>
        <v>26</v>
      </c>
      <c r="B571" s="1">
        <f t="shared" si="20"/>
        <v>26</v>
      </c>
    </row>
    <row r="572" spans="1:2" x14ac:dyDescent="0.3">
      <c r="A572" s="1">
        <f t="shared" si="19"/>
        <v>27</v>
      </c>
      <c r="B572" s="1">
        <f t="shared" si="20"/>
        <v>27</v>
      </c>
    </row>
    <row r="573" spans="1:2" x14ac:dyDescent="0.3">
      <c r="A573" s="1">
        <f t="shared" si="19"/>
        <v>28</v>
      </c>
      <c r="B573" s="1">
        <f t="shared" si="20"/>
        <v>28</v>
      </c>
    </row>
    <row r="574" spans="1:2" x14ac:dyDescent="0.3">
      <c r="A574" s="1">
        <f t="shared" si="19"/>
        <v>29</v>
      </c>
      <c r="B574" s="1">
        <f t="shared" si="20"/>
        <v>29</v>
      </c>
    </row>
    <row r="575" spans="1:2" x14ac:dyDescent="0.3">
      <c r="A575" s="1">
        <f t="shared" si="19"/>
        <v>30</v>
      </c>
      <c r="B575" s="1">
        <f t="shared" si="20"/>
        <v>30</v>
      </c>
    </row>
    <row r="576" spans="1:2" x14ac:dyDescent="0.3">
      <c r="A576" s="1">
        <f t="shared" si="19"/>
        <v>31</v>
      </c>
      <c r="B576" s="1">
        <f t="shared" si="20"/>
        <v>31</v>
      </c>
    </row>
    <row r="577" spans="1:2" x14ac:dyDescent="0.3">
      <c r="A577" s="1">
        <f t="shared" si="19"/>
        <v>32</v>
      </c>
      <c r="B577" s="1">
        <f t="shared" si="20"/>
        <v>32</v>
      </c>
    </row>
    <row r="578" spans="1:2" x14ac:dyDescent="0.3">
      <c r="A578" s="1">
        <f t="shared" si="19"/>
        <v>33</v>
      </c>
      <c r="B578" s="1">
        <f t="shared" si="20"/>
        <v>33</v>
      </c>
    </row>
    <row r="579" spans="1:2" x14ac:dyDescent="0.3">
      <c r="A579" s="1">
        <f t="shared" si="19"/>
        <v>34</v>
      </c>
      <c r="B579" s="1">
        <f t="shared" si="20"/>
        <v>34</v>
      </c>
    </row>
    <row r="580" spans="1:2" x14ac:dyDescent="0.3">
      <c r="A580" s="1">
        <f t="shared" si="19"/>
        <v>35</v>
      </c>
      <c r="B580" s="1">
        <f t="shared" si="20"/>
        <v>35</v>
      </c>
    </row>
    <row r="581" spans="1:2" x14ac:dyDescent="0.3">
      <c r="A581" s="1">
        <f t="shared" si="19"/>
        <v>36</v>
      </c>
      <c r="B581" s="1">
        <f t="shared" si="20"/>
        <v>36</v>
      </c>
    </row>
    <row r="582" spans="1:2" x14ac:dyDescent="0.3">
      <c r="A582" s="1">
        <f t="shared" si="19"/>
        <v>37</v>
      </c>
      <c r="B582" s="1">
        <f t="shared" si="20"/>
        <v>37</v>
      </c>
    </row>
    <row r="583" spans="1:2" x14ac:dyDescent="0.3">
      <c r="A583" s="1">
        <f t="shared" si="19"/>
        <v>38</v>
      </c>
      <c r="B583" s="1">
        <f t="shared" si="20"/>
        <v>38</v>
      </c>
    </row>
    <row r="584" spans="1:2" x14ac:dyDescent="0.3">
      <c r="A584" s="1">
        <f t="shared" si="19"/>
        <v>39</v>
      </c>
      <c r="B584" s="1">
        <f t="shared" si="20"/>
        <v>39</v>
      </c>
    </row>
    <row r="585" spans="1:2" x14ac:dyDescent="0.3">
      <c r="A585" s="1">
        <f t="shared" si="19"/>
        <v>40</v>
      </c>
      <c r="B585" s="1">
        <f t="shared" si="20"/>
        <v>40</v>
      </c>
    </row>
    <row r="586" spans="1:2" x14ac:dyDescent="0.3">
      <c r="A586" s="1">
        <f t="shared" si="19"/>
        <v>41</v>
      </c>
      <c r="B586" s="1">
        <f t="shared" si="20"/>
        <v>41</v>
      </c>
    </row>
    <row r="587" spans="1:2" x14ac:dyDescent="0.3">
      <c r="A587" s="1">
        <f t="shared" si="19"/>
        <v>42</v>
      </c>
      <c r="B587" s="1">
        <f t="shared" si="20"/>
        <v>42</v>
      </c>
    </row>
    <row r="588" spans="1:2" x14ac:dyDescent="0.3">
      <c r="A588" s="1">
        <f t="shared" si="19"/>
        <v>43</v>
      </c>
      <c r="B588" s="1">
        <f t="shared" si="20"/>
        <v>43</v>
      </c>
    </row>
    <row r="589" spans="1:2" x14ac:dyDescent="0.3">
      <c r="A589" s="1">
        <f t="shared" si="19"/>
        <v>44</v>
      </c>
      <c r="B589" s="1">
        <f t="shared" si="20"/>
        <v>44</v>
      </c>
    </row>
    <row r="590" spans="1:2" x14ac:dyDescent="0.3">
      <c r="A590" s="1">
        <f t="shared" si="19"/>
        <v>45</v>
      </c>
      <c r="B590" s="1">
        <f t="shared" si="20"/>
        <v>45</v>
      </c>
    </row>
    <row r="591" spans="1:2" x14ac:dyDescent="0.3">
      <c r="A591" s="1">
        <f t="shared" si="19"/>
        <v>46</v>
      </c>
      <c r="B591" s="1">
        <f t="shared" si="20"/>
        <v>46</v>
      </c>
    </row>
    <row r="592" spans="1:2" x14ac:dyDescent="0.3">
      <c r="A592" s="1">
        <f t="shared" si="19"/>
        <v>47</v>
      </c>
      <c r="B592" s="1">
        <f t="shared" si="20"/>
        <v>47</v>
      </c>
    </row>
    <row r="593" spans="1:2" x14ac:dyDescent="0.3">
      <c r="A593" s="1">
        <f t="shared" si="19"/>
        <v>48</v>
      </c>
      <c r="B593" s="1">
        <f t="shared" si="20"/>
        <v>48</v>
      </c>
    </row>
    <row r="594" spans="1:2" x14ac:dyDescent="0.3">
      <c r="A594" s="1">
        <f t="shared" si="19"/>
        <v>49</v>
      </c>
      <c r="B594" s="1">
        <f t="shared" si="20"/>
        <v>49</v>
      </c>
    </row>
    <row r="595" spans="1:2" x14ac:dyDescent="0.3">
      <c r="A595" s="1">
        <f t="shared" si="19"/>
        <v>50</v>
      </c>
      <c r="B595" s="1">
        <f t="shared" si="20"/>
        <v>50</v>
      </c>
    </row>
    <row r="596" spans="1:2" x14ac:dyDescent="0.3">
      <c r="A596" s="1">
        <f t="shared" si="19"/>
        <v>51</v>
      </c>
      <c r="B596" s="1">
        <f t="shared" si="20"/>
        <v>51</v>
      </c>
    </row>
    <row r="597" spans="1:2" x14ac:dyDescent="0.3">
      <c r="A597" s="1">
        <f t="shared" si="19"/>
        <v>52</v>
      </c>
      <c r="B597" s="1">
        <f t="shared" si="20"/>
        <v>52</v>
      </c>
    </row>
    <row r="598" spans="1:2" x14ac:dyDescent="0.3">
      <c r="A598" s="1">
        <f t="shared" si="19"/>
        <v>53</v>
      </c>
      <c r="B598" s="1">
        <f t="shared" si="20"/>
        <v>53</v>
      </c>
    </row>
    <row r="599" spans="1:2" x14ac:dyDescent="0.3">
      <c r="A599" s="1">
        <f t="shared" si="19"/>
        <v>54</v>
      </c>
      <c r="B599" s="1">
        <f t="shared" si="20"/>
        <v>54</v>
      </c>
    </row>
    <row r="600" spans="1:2" x14ac:dyDescent="0.3">
      <c r="A600" s="1">
        <f t="shared" si="19"/>
        <v>55</v>
      </c>
      <c r="B600" s="1">
        <f t="shared" si="20"/>
        <v>55</v>
      </c>
    </row>
    <row r="601" spans="1:2" x14ac:dyDescent="0.3">
      <c r="A601" s="1">
        <f t="shared" si="19"/>
        <v>56</v>
      </c>
      <c r="B601" s="1">
        <f t="shared" si="20"/>
        <v>56</v>
      </c>
    </row>
    <row r="602" spans="1:2" x14ac:dyDescent="0.3">
      <c r="A602" s="1">
        <f t="shared" si="19"/>
        <v>57</v>
      </c>
      <c r="B602" s="1">
        <f t="shared" si="20"/>
        <v>57</v>
      </c>
    </row>
    <row r="603" spans="1:2" x14ac:dyDescent="0.3">
      <c r="A603" s="1">
        <f t="shared" si="19"/>
        <v>58</v>
      </c>
      <c r="B603" s="1">
        <f t="shared" si="20"/>
        <v>58</v>
      </c>
    </row>
    <row r="604" spans="1:2" x14ac:dyDescent="0.3">
      <c r="A604" s="1">
        <f t="shared" si="19"/>
        <v>59</v>
      </c>
      <c r="B604" s="1">
        <f t="shared" si="20"/>
        <v>59</v>
      </c>
    </row>
    <row r="605" spans="1:2" x14ac:dyDescent="0.3">
      <c r="A605" s="1">
        <f t="shared" si="19"/>
        <v>60</v>
      </c>
      <c r="B605" s="1">
        <f t="shared" si="20"/>
        <v>60</v>
      </c>
    </row>
    <row r="606" spans="1:2" x14ac:dyDescent="0.3">
      <c r="A606" s="1">
        <f t="shared" si="19"/>
        <v>61</v>
      </c>
      <c r="B606" s="1">
        <f t="shared" si="20"/>
        <v>61</v>
      </c>
    </row>
    <row r="607" spans="1:2" x14ac:dyDescent="0.3">
      <c r="A607" s="1">
        <f t="shared" si="19"/>
        <v>62</v>
      </c>
      <c r="B607" s="1">
        <f t="shared" si="20"/>
        <v>62</v>
      </c>
    </row>
    <row r="608" spans="1:2" x14ac:dyDescent="0.3">
      <c r="A608" s="1">
        <f t="shared" si="19"/>
        <v>63</v>
      </c>
      <c r="B608" s="1">
        <f t="shared" si="20"/>
        <v>63</v>
      </c>
    </row>
    <row r="609" spans="1:2" x14ac:dyDescent="0.3">
      <c r="A609" s="1">
        <f t="shared" si="19"/>
        <v>64</v>
      </c>
      <c r="B609" s="1">
        <f t="shared" si="20"/>
        <v>64</v>
      </c>
    </row>
    <row r="610" spans="1:2" x14ac:dyDescent="0.3">
      <c r="A610" s="1">
        <f t="shared" ref="A610:A673" si="21">O66</f>
        <v>65</v>
      </c>
      <c r="B610" s="1">
        <f t="shared" si="20"/>
        <v>65</v>
      </c>
    </row>
    <row r="611" spans="1:2" x14ac:dyDescent="0.3">
      <c r="A611" s="1">
        <f t="shared" si="21"/>
        <v>66</v>
      </c>
      <c r="B611" s="1">
        <f t="shared" si="20"/>
        <v>66</v>
      </c>
    </row>
    <row r="612" spans="1:2" x14ac:dyDescent="0.3">
      <c r="A612" s="1">
        <f t="shared" si="21"/>
        <v>67</v>
      </c>
      <c r="B612" s="1">
        <f t="shared" si="20"/>
        <v>67</v>
      </c>
    </row>
    <row r="613" spans="1:2" x14ac:dyDescent="0.3">
      <c r="A613" s="1">
        <f t="shared" si="21"/>
        <v>68</v>
      </c>
      <c r="B613" s="1">
        <f t="shared" si="20"/>
        <v>68</v>
      </c>
    </row>
    <row r="614" spans="1:2" x14ac:dyDescent="0.3">
      <c r="A614" s="1">
        <f t="shared" si="21"/>
        <v>69</v>
      </c>
      <c r="B614" s="1">
        <f t="shared" si="20"/>
        <v>69</v>
      </c>
    </row>
    <row r="615" spans="1:2" x14ac:dyDescent="0.3">
      <c r="A615" s="1">
        <f t="shared" si="21"/>
        <v>70</v>
      </c>
      <c r="B615" s="1">
        <f t="shared" si="20"/>
        <v>70</v>
      </c>
    </row>
    <row r="616" spans="1:2" x14ac:dyDescent="0.3">
      <c r="A616" s="1">
        <f t="shared" si="21"/>
        <v>71</v>
      </c>
      <c r="B616" s="1">
        <f t="shared" si="20"/>
        <v>71</v>
      </c>
    </row>
    <row r="617" spans="1:2" x14ac:dyDescent="0.3">
      <c r="A617" s="1">
        <f t="shared" si="21"/>
        <v>72</v>
      </c>
      <c r="B617" s="1">
        <f t="shared" si="20"/>
        <v>72</v>
      </c>
    </row>
    <row r="618" spans="1:2" x14ac:dyDescent="0.3">
      <c r="A618" s="1">
        <f t="shared" si="21"/>
        <v>0</v>
      </c>
      <c r="B618" s="1">
        <f t="shared" si="20"/>
        <v>0</v>
      </c>
    </row>
    <row r="619" spans="1:2" x14ac:dyDescent="0.3">
      <c r="A619" s="1">
        <f t="shared" si="21"/>
        <v>0</v>
      </c>
      <c r="B619" s="1">
        <f t="shared" si="20"/>
        <v>0</v>
      </c>
    </row>
    <row r="620" spans="1:2" x14ac:dyDescent="0.3">
      <c r="A620" s="1">
        <f t="shared" si="21"/>
        <v>0</v>
      </c>
      <c r="B620" s="1">
        <f t="shared" si="20"/>
        <v>0</v>
      </c>
    </row>
    <row r="621" spans="1:2" x14ac:dyDescent="0.3">
      <c r="A621" s="1">
        <f t="shared" si="21"/>
        <v>0</v>
      </c>
      <c r="B621" s="1">
        <f t="shared" si="20"/>
        <v>0</v>
      </c>
    </row>
    <row r="622" spans="1:2" x14ac:dyDescent="0.3">
      <c r="A622" s="1">
        <f t="shared" si="21"/>
        <v>0</v>
      </c>
      <c r="B622" s="1">
        <f t="shared" si="20"/>
        <v>0</v>
      </c>
    </row>
    <row r="623" spans="1:2" x14ac:dyDescent="0.3">
      <c r="A623" s="1">
        <f t="shared" si="21"/>
        <v>0</v>
      </c>
      <c r="B623" s="1">
        <f t="shared" si="20"/>
        <v>0</v>
      </c>
    </row>
    <row r="624" spans="1:2" x14ac:dyDescent="0.3">
      <c r="A624" s="1">
        <f t="shared" si="21"/>
        <v>0</v>
      </c>
      <c r="B624" s="1">
        <f t="shared" si="20"/>
        <v>0</v>
      </c>
    </row>
    <row r="625" spans="1:2" x14ac:dyDescent="0.3">
      <c r="A625" s="1">
        <f t="shared" si="21"/>
        <v>0</v>
      </c>
      <c r="B625" s="1">
        <f t="shared" si="20"/>
        <v>0</v>
      </c>
    </row>
    <row r="626" spans="1:2" x14ac:dyDescent="0.3">
      <c r="A626" s="1">
        <f t="shared" si="21"/>
        <v>0</v>
      </c>
      <c r="B626" s="1">
        <f t="shared" si="20"/>
        <v>0</v>
      </c>
    </row>
    <row r="627" spans="1:2" x14ac:dyDescent="0.3">
      <c r="A627" s="1">
        <f t="shared" si="21"/>
        <v>0</v>
      </c>
      <c r="B627" s="1">
        <f t="shared" si="20"/>
        <v>0</v>
      </c>
    </row>
    <row r="628" spans="1:2" x14ac:dyDescent="0.3">
      <c r="A628" s="1">
        <f t="shared" si="21"/>
        <v>0</v>
      </c>
      <c r="B628" s="1">
        <f t="shared" ref="B628:B691" si="22">A628</f>
        <v>0</v>
      </c>
    </row>
    <row r="629" spans="1:2" x14ac:dyDescent="0.3">
      <c r="A629" s="1">
        <f t="shared" si="21"/>
        <v>0</v>
      </c>
      <c r="B629" s="1">
        <f t="shared" si="22"/>
        <v>0</v>
      </c>
    </row>
    <row r="630" spans="1:2" x14ac:dyDescent="0.3">
      <c r="A630" s="1">
        <f t="shared" si="21"/>
        <v>0</v>
      </c>
      <c r="B630" s="1">
        <f t="shared" si="22"/>
        <v>0</v>
      </c>
    </row>
    <row r="631" spans="1:2" x14ac:dyDescent="0.3">
      <c r="A631" s="1">
        <f t="shared" si="21"/>
        <v>0</v>
      </c>
      <c r="B631" s="1">
        <f t="shared" si="22"/>
        <v>0</v>
      </c>
    </row>
    <row r="632" spans="1:2" x14ac:dyDescent="0.3">
      <c r="A632" s="1">
        <f t="shared" si="21"/>
        <v>0</v>
      </c>
      <c r="B632" s="1">
        <f t="shared" si="22"/>
        <v>0</v>
      </c>
    </row>
    <row r="633" spans="1:2" x14ac:dyDescent="0.3">
      <c r="A633" s="1">
        <f t="shared" si="21"/>
        <v>0</v>
      </c>
      <c r="B633" s="1">
        <f t="shared" si="22"/>
        <v>0</v>
      </c>
    </row>
    <row r="634" spans="1:2" x14ac:dyDescent="0.3">
      <c r="A634" s="1">
        <f t="shared" si="21"/>
        <v>0</v>
      </c>
      <c r="B634" s="1">
        <f t="shared" si="22"/>
        <v>0</v>
      </c>
    </row>
    <row r="635" spans="1:2" x14ac:dyDescent="0.3">
      <c r="A635" s="1">
        <f t="shared" si="21"/>
        <v>0</v>
      </c>
      <c r="B635" s="1">
        <f t="shared" si="22"/>
        <v>0</v>
      </c>
    </row>
    <row r="636" spans="1:2" x14ac:dyDescent="0.3">
      <c r="A636" s="1">
        <f t="shared" si="21"/>
        <v>0</v>
      </c>
      <c r="B636" s="1">
        <f t="shared" si="22"/>
        <v>0</v>
      </c>
    </row>
    <row r="637" spans="1:2" x14ac:dyDescent="0.3">
      <c r="A637" s="1">
        <f t="shared" si="21"/>
        <v>0</v>
      </c>
      <c r="B637" s="1">
        <f t="shared" si="22"/>
        <v>0</v>
      </c>
    </row>
    <row r="638" spans="1:2" x14ac:dyDescent="0.3">
      <c r="A638" s="1">
        <f t="shared" si="21"/>
        <v>0</v>
      </c>
      <c r="B638" s="1">
        <f t="shared" si="22"/>
        <v>0</v>
      </c>
    </row>
    <row r="639" spans="1:2" x14ac:dyDescent="0.3">
      <c r="A639" s="1">
        <f t="shared" si="21"/>
        <v>0</v>
      </c>
      <c r="B639" s="1">
        <f t="shared" si="22"/>
        <v>0</v>
      </c>
    </row>
    <row r="640" spans="1:2" x14ac:dyDescent="0.3">
      <c r="A640" s="1">
        <f t="shared" si="21"/>
        <v>0</v>
      </c>
      <c r="B640" s="1">
        <f t="shared" si="22"/>
        <v>0</v>
      </c>
    </row>
    <row r="641" spans="1:2" x14ac:dyDescent="0.3">
      <c r="A641" s="1">
        <f t="shared" si="21"/>
        <v>0</v>
      </c>
      <c r="B641" s="1">
        <f t="shared" si="22"/>
        <v>0</v>
      </c>
    </row>
    <row r="642" spans="1:2" x14ac:dyDescent="0.3">
      <c r="A642" s="1">
        <f t="shared" si="21"/>
        <v>0</v>
      </c>
      <c r="B642" s="1">
        <f t="shared" si="22"/>
        <v>0</v>
      </c>
    </row>
    <row r="643" spans="1:2" x14ac:dyDescent="0.3">
      <c r="A643" s="1">
        <f t="shared" si="21"/>
        <v>0</v>
      </c>
      <c r="B643" s="1">
        <f t="shared" si="22"/>
        <v>0</v>
      </c>
    </row>
    <row r="644" spans="1:2" x14ac:dyDescent="0.3">
      <c r="A644" s="1">
        <f t="shared" si="21"/>
        <v>0</v>
      </c>
      <c r="B644" s="1">
        <f t="shared" si="22"/>
        <v>0</v>
      </c>
    </row>
    <row r="645" spans="1:2" x14ac:dyDescent="0.3">
      <c r="A645" s="1">
        <f t="shared" si="21"/>
        <v>0</v>
      </c>
      <c r="B645" s="1">
        <f t="shared" si="22"/>
        <v>0</v>
      </c>
    </row>
    <row r="646" spans="1:2" x14ac:dyDescent="0.3">
      <c r="A646" s="1">
        <f t="shared" si="21"/>
        <v>0</v>
      </c>
      <c r="B646" s="1">
        <f t="shared" si="22"/>
        <v>0</v>
      </c>
    </row>
    <row r="647" spans="1:2" x14ac:dyDescent="0.3">
      <c r="A647" s="1">
        <f t="shared" si="21"/>
        <v>0</v>
      </c>
      <c r="B647" s="1">
        <f t="shared" si="22"/>
        <v>0</v>
      </c>
    </row>
    <row r="648" spans="1:2" x14ac:dyDescent="0.3">
      <c r="A648" s="1">
        <f t="shared" si="21"/>
        <v>0</v>
      </c>
      <c r="B648" s="1">
        <f t="shared" si="22"/>
        <v>0</v>
      </c>
    </row>
    <row r="649" spans="1:2" x14ac:dyDescent="0.3">
      <c r="A649" s="1">
        <f t="shared" si="21"/>
        <v>0</v>
      </c>
      <c r="B649" s="1">
        <f t="shared" si="22"/>
        <v>0</v>
      </c>
    </row>
    <row r="650" spans="1:2" x14ac:dyDescent="0.3">
      <c r="A650" s="1">
        <f t="shared" si="21"/>
        <v>0</v>
      </c>
      <c r="B650" s="1">
        <f t="shared" si="22"/>
        <v>0</v>
      </c>
    </row>
    <row r="651" spans="1:2" x14ac:dyDescent="0.3">
      <c r="A651" s="1">
        <f t="shared" si="21"/>
        <v>0</v>
      </c>
      <c r="B651" s="1">
        <f t="shared" si="22"/>
        <v>0</v>
      </c>
    </row>
    <row r="652" spans="1:2" x14ac:dyDescent="0.3">
      <c r="A652" s="1">
        <f t="shared" si="21"/>
        <v>0</v>
      </c>
      <c r="B652" s="1">
        <f t="shared" si="22"/>
        <v>0</v>
      </c>
    </row>
    <row r="653" spans="1:2" x14ac:dyDescent="0.3">
      <c r="A653" s="1">
        <f t="shared" si="21"/>
        <v>0</v>
      </c>
      <c r="B653" s="1">
        <f t="shared" si="22"/>
        <v>0</v>
      </c>
    </row>
    <row r="654" spans="1:2" x14ac:dyDescent="0.3">
      <c r="A654" s="1">
        <f t="shared" si="21"/>
        <v>0</v>
      </c>
      <c r="B654" s="1">
        <f t="shared" si="22"/>
        <v>0</v>
      </c>
    </row>
    <row r="655" spans="1:2" x14ac:dyDescent="0.3">
      <c r="A655" s="1">
        <f t="shared" si="21"/>
        <v>0</v>
      </c>
      <c r="B655" s="1">
        <f t="shared" si="22"/>
        <v>0</v>
      </c>
    </row>
    <row r="656" spans="1:2" x14ac:dyDescent="0.3">
      <c r="A656" s="1">
        <f t="shared" si="21"/>
        <v>0</v>
      </c>
      <c r="B656" s="1">
        <f t="shared" si="22"/>
        <v>0</v>
      </c>
    </row>
    <row r="657" spans="1:2" x14ac:dyDescent="0.3">
      <c r="A657" s="1">
        <f t="shared" si="21"/>
        <v>0</v>
      </c>
      <c r="B657" s="1">
        <f t="shared" si="22"/>
        <v>0</v>
      </c>
    </row>
    <row r="658" spans="1:2" x14ac:dyDescent="0.3">
      <c r="A658" s="1">
        <f t="shared" si="21"/>
        <v>0</v>
      </c>
      <c r="B658" s="1">
        <f t="shared" si="22"/>
        <v>0</v>
      </c>
    </row>
    <row r="659" spans="1:2" x14ac:dyDescent="0.3">
      <c r="A659" s="1">
        <f t="shared" si="21"/>
        <v>0</v>
      </c>
      <c r="B659" s="1">
        <f t="shared" si="22"/>
        <v>0</v>
      </c>
    </row>
    <row r="660" spans="1:2" x14ac:dyDescent="0.3">
      <c r="A660" s="1">
        <f t="shared" si="21"/>
        <v>0</v>
      </c>
      <c r="B660" s="1">
        <f t="shared" si="22"/>
        <v>0</v>
      </c>
    </row>
    <row r="661" spans="1:2" x14ac:dyDescent="0.3">
      <c r="A661" s="1">
        <f t="shared" si="21"/>
        <v>0</v>
      </c>
      <c r="B661" s="1">
        <f t="shared" si="22"/>
        <v>0</v>
      </c>
    </row>
    <row r="662" spans="1:2" x14ac:dyDescent="0.3">
      <c r="A662" s="1">
        <f t="shared" si="21"/>
        <v>0</v>
      </c>
      <c r="B662" s="1">
        <f t="shared" si="22"/>
        <v>0</v>
      </c>
    </row>
    <row r="663" spans="1:2" x14ac:dyDescent="0.3">
      <c r="A663" s="1">
        <f t="shared" si="21"/>
        <v>0</v>
      </c>
      <c r="B663" s="1">
        <f t="shared" si="22"/>
        <v>0</v>
      </c>
    </row>
    <row r="664" spans="1:2" x14ac:dyDescent="0.3">
      <c r="A664" s="1">
        <f t="shared" si="21"/>
        <v>0</v>
      </c>
      <c r="B664" s="1">
        <f t="shared" si="22"/>
        <v>0</v>
      </c>
    </row>
    <row r="665" spans="1:2" x14ac:dyDescent="0.3">
      <c r="A665" s="1">
        <f t="shared" si="21"/>
        <v>0</v>
      </c>
      <c r="B665" s="1">
        <f t="shared" si="22"/>
        <v>0</v>
      </c>
    </row>
    <row r="666" spans="1:2" x14ac:dyDescent="0.3">
      <c r="A666" s="1">
        <f t="shared" si="21"/>
        <v>0</v>
      </c>
      <c r="B666" s="1">
        <f t="shared" si="22"/>
        <v>0</v>
      </c>
    </row>
    <row r="667" spans="1:2" x14ac:dyDescent="0.3">
      <c r="A667" s="1">
        <f t="shared" si="21"/>
        <v>0</v>
      </c>
      <c r="B667" s="1">
        <f t="shared" si="22"/>
        <v>0</v>
      </c>
    </row>
    <row r="668" spans="1:2" x14ac:dyDescent="0.3">
      <c r="A668" s="1">
        <f t="shared" si="21"/>
        <v>0</v>
      </c>
      <c r="B668" s="1">
        <f t="shared" si="22"/>
        <v>0</v>
      </c>
    </row>
    <row r="669" spans="1:2" x14ac:dyDescent="0.3">
      <c r="A669" s="1">
        <f t="shared" si="21"/>
        <v>0</v>
      </c>
      <c r="B669" s="1">
        <f t="shared" si="22"/>
        <v>0</v>
      </c>
    </row>
    <row r="670" spans="1:2" x14ac:dyDescent="0.3">
      <c r="A670" s="1">
        <f t="shared" si="21"/>
        <v>0</v>
      </c>
      <c r="B670" s="1">
        <f t="shared" si="22"/>
        <v>0</v>
      </c>
    </row>
    <row r="671" spans="1:2" x14ac:dyDescent="0.3">
      <c r="A671" s="1">
        <f t="shared" si="21"/>
        <v>0</v>
      </c>
      <c r="B671" s="1">
        <f t="shared" si="22"/>
        <v>0</v>
      </c>
    </row>
    <row r="672" spans="1:2" x14ac:dyDescent="0.3">
      <c r="A672" s="1">
        <f t="shared" si="21"/>
        <v>0</v>
      </c>
      <c r="B672" s="1">
        <f t="shared" si="22"/>
        <v>0</v>
      </c>
    </row>
    <row r="673" spans="1:2" x14ac:dyDescent="0.3">
      <c r="A673" s="1">
        <f t="shared" si="21"/>
        <v>0</v>
      </c>
      <c r="B673" s="1">
        <f t="shared" si="22"/>
        <v>0</v>
      </c>
    </row>
    <row r="674" spans="1:2" x14ac:dyDescent="0.3">
      <c r="A674" s="1">
        <f t="shared" ref="A674:A737" si="23">O130</f>
        <v>0</v>
      </c>
      <c r="B674" s="1">
        <f t="shared" si="22"/>
        <v>0</v>
      </c>
    </row>
    <row r="675" spans="1:2" x14ac:dyDescent="0.3">
      <c r="A675" s="1">
        <f t="shared" si="23"/>
        <v>0</v>
      </c>
      <c r="B675" s="1">
        <f t="shared" si="22"/>
        <v>0</v>
      </c>
    </row>
    <row r="676" spans="1:2" x14ac:dyDescent="0.3">
      <c r="A676" s="1">
        <f t="shared" si="23"/>
        <v>0</v>
      </c>
      <c r="B676" s="1">
        <f t="shared" si="22"/>
        <v>0</v>
      </c>
    </row>
    <row r="677" spans="1:2" x14ac:dyDescent="0.3">
      <c r="A677" s="1">
        <f t="shared" si="23"/>
        <v>0</v>
      </c>
      <c r="B677" s="1">
        <f t="shared" si="22"/>
        <v>0</v>
      </c>
    </row>
    <row r="678" spans="1:2" x14ac:dyDescent="0.3">
      <c r="A678" s="1">
        <f t="shared" si="23"/>
        <v>0</v>
      </c>
      <c r="B678" s="1">
        <f t="shared" si="22"/>
        <v>0</v>
      </c>
    </row>
    <row r="679" spans="1:2" x14ac:dyDescent="0.3">
      <c r="A679" s="1">
        <f t="shared" si="23"/>
        <v>0</v>
      </c>
      <c r="B679" s="1">
        <f t="shared" si="22"/>
        <v>0</v>
      </c>
    </row>
    <row r="680" spans="1:2" x14ac:dyDescent="0.3">
      <c r="A680" s="1">
        <f t="shared" si="23"/>
        <v>0</v>
      </c>
      <c r="B680" s="1">
        <f t="shared" si="22"/>
        <v>0</v>
      </c>
    </row>
    <row r="681" spans="1:2" x14ac:dyDescent="0.3">
      <c r="A681" s="1">
        <f t="shared" si="23"/>
        <v>0</v>
      </c>
      <c r="B681" s="1">
        <f t="shared" si="22"/>
        <v>0</v>
      </c>
    </row>
    <row r="682" spans="1:2" x14ac:dyDescent="0.3">
      <c r="A682" s="1">
        <f t="shared" si="23"/>
        <v>0</v>
      </c>
      <c r="B682" s="1">
        <f t="shared" si="22"/>
        <v>0</v>
      </c>
    </row>
    <row r="683" spans="1:2" x14ac:dyDescent="0.3">
      <c r="A683" s="1">
        <f t="shared" si="23"/>
        <v>0</v>
      </c>
      <c r="B683" s="1">
        <f t="shared" si="22"/>
        <v>0</v>
      </c>
    </row>
    <row r="684" spans="1:2" x14ac:dyDescent="0.3">
      <c r="A684" s="1">
        <f t="shared" si="23"/>
        <v>0</v>
      </c>
      <c r="B684" s="1">
        <f t="shared" si="22"/>
        <v>0</v>
      </c>
    </row>
    <row r="685" spans="1:2" x14ac:dyDescent="0.3">
      <c r="A685" s="1">
        <f t="shared" si="23"/>
        <v>0</v>
      </c>
      <c r="B685" s="1">
        <f t="shared" si="22"/>
        <v>0</v>
      </c>
    </row>
    <row r="686" spans="1:2" x14ac:dyDescent="0.3">
      <c r="A686" s="1">
        <f t="shared" si="23"/>
        <v>0</v>
      </c>
      <c r="B686" s="1">
        <f t="shared" si="22"/>
        <v>0</v>
      </c>
    </row>
    <row r="687" spans="1:2" x14ac:dyDescent="0.3">
      <c r="A687" s="1">
        <f t="shared" si="23"/>
        <v>0</v>
      </c>
      <c r="B687" s="1">
        <f t="shared" si="22"/>
        <v>0</v>
      </c>
    </row>
    <row r="688" spans="1:2" x14ac:dyDescent="0.3">
      <c r="A688" s="1">
        <f t="shared" si="23"/>
        <v>0</v>
      </c>
      <c r="B688" s="1">
        <f t="shared" si="22"/>
        <v>0</v>
      </c>
    </row>
    <row r="689" spans="1:2" x14ac:dyDescent="0.3">
      <c r="A689" s="1">
        <f t="shared" si="23"/>
        <v>0</v>
      </c>
      <c r="B689" s="1">
        <f t="shared" si="22"/>
        <v>0</v>
      </c>
    </row>
    <row r="690" spans="1:2" x14ac:dyDescent="0.3">
      <c r="A690" s="1">
        <f t="shared" si="23"/>
        <v>0</v>
      </c>
      <c r="B690" s="1">
        <f t="shared" si="22"/>
        <v>0</v>
      </c>
    </row>
    <row r="691" spans="1:2" x14ac:dyDescent="0.3">
      <c r="A691" s="1">
        <f t="shared" si="23"/>
        <v>0</v>
      </c>
      <c r="B691" s="1">
        <f t="shared" si="22"/>
        <v>0</v>
      </c>
    </row>
    <row r="692" spans="1:2" x14ac:dyDescent="0.3">
      <c r="A692" s="1">
        <f t="shared" si="23"/>
        <v>0</v>
      </c>
      <c r="B692" s="1">
        <f t="shared" ref="B692:B755" si="24">A692</f>
        <v>0</v>
      </c>
    </row>
    <row r="693" spans="1:2" x14ac:dyDescent="0.3">
      <c r="A693" s="1">
        <f t="shared" si="23"/>
        <v>0</v>
      </c>
      <c r="B693" s="1">
        <f t="shared" si="24"/>
        <v>0</v>
      </c>
    </row>
    <row r="694" spans="1:2" x14ac:dyDescent="0.3">
      <c r="A694" s="1">
        <f t="shared" si="23"/>
        <v>0</v>
      </c>
      <c r="B694" s="1">
        <f t="shared" si="24"/>
        <v>0</v>
      </c>
    </row>
    <row r="695" spans="1:2" x14ac:dyDescent="0.3">
      <c r="A695" s="1">
        <f t="shared" si="23"/>
        <v>0</v>
      </c>
      <c r="B695" s="1">
        <f t="shared" si="24"/>
        <v>0</v>
      </c>
    </row>
    <row r="696" spans="1:2" x14ac:dyDescent="0.3">
      <c r="A696" s="1">
        <f t="shared" si="23"/>
        <v>0</v>
      </c>
      <c r="B696" s="1">
        <f t="shared" si="24"/>
        <v>0</v>
      </c>
    </row>
    <row r="697" spans="1:2" x14ac:dyDescent="0.3">
      <c r="A697" s="1">
        <f t="shared" si="23"/>
        <v>0</v>
      </c>
      <c r="B697" s="1">
        <f t="shared" si="24"/>
        <v>0</v>
      </c>
    </row>
    <row r="698" spans="1:2" x14ac:dyDescent="0.3">
      <c r="A698" s="1">
        <f t="shared" si="23"/>
        <v>0</v>
      </c>
      <c r="B698" s="1">
        <f t="shared" si="24"/>
        <v>0</v>
      </c>
    </row>
    <row r="699" spans="1:2" x14ac:dyDescent="0.3">
      <c r="A699" s="1">
        <f t="shared" si="23"/>
        <v>0</v>
      </c>
      <c r="B699" s="1">
        <f t="shared" si="24"/>
        <v>0</v>
      </c>
    </row>
    <row r="700" spans="1:2" x14ac:dyDescent="0.3">
      <c r="A700" s="1">
        <f t="shared" si="23"/>
        <v>0</v>
      </c>
      <c r="B700" s="1">
        <f t="shared" si="24"/>
        <v>0</v>
      </c>
    </row>
    <row r="701" spans="1:2" x14ac:dyDescent="0.3">
      <c r="A701" s="1">
        <f t="shared" si="23"/>
        <v>0</v>
      </c>
      <c r="B701" s="1">
        <f t="shared" si="24"/>
        <v>0</v>
      </c>
    </row>
    <row r="702" spans="1:2" x14ac:dyDescent="0.3">
      <c r="A702" s="1">
        <f t="shared" si="23"/>
        <v>0</v>
      </c>
      <c r="B702" s="1">
        <f t="shared" si="24"/>
        <v>0</v>
      </c>
    </row>
    <row r="703" spans="1:2" x14ac:dyDescent="0.3">
      <c r="A703" s="1">
        <f t="shared" si="23"/>
        <v>0</v>
      </c>
      <c r="B703" s="1">
        <f t="shared" si="24"/>
        <v>0</v>
      </c>
    </row>
    <row r="704" spans="1:2" x14ac:dyDescent="0.3">
      <c r="A704" s="1">
        <f t="shared" si="23"/>
        <v>0</v>
      </c>
      <c r="B704" s="1">
        <f t="shared" si="24"/>
        <v>0</v>
      </c>
    </row>
    <row r="705" spans="1:2" x14ac:dyDescent="0.3">
      <c r="A705" s="1">
        <f t="shared" si="23"/>
        <v>0</v>
      </c>
      <c r="B705" s="1">
        <f t="shared" si="24"/>
        <v>0</v>
      </c>
    </row>
    <row r="706" spans="1:2" x14ac:dyDescent="0.3">
      <c r="A706" s="1">
        <f t="shared" si="23"/>
        <v>0</v>
      </c>
      <c r="B706" s="1">
        <f t="shared" si="24"/>
        <v>0</v>
      </c>
    </row>
    <row r="707" spans="1:2" x14ac:dyDescent="0.3">
      <c r="A707" s="1">
        <f t="shared" si="23"/>
        <v>0</v>
      </c>
      <c r="B707" s="1">
        <f t="shared" si="24"/>
        <v>0</v>
      </c>
    </row>
    <row r="708" spans="1:2" x14ac:dyDescent="0.3">
      <c r="A708" s="1">
        <f t="shared" si="23"/>
        <v>0</v>
      </c>
      <c r="B708" s="1">
        <f t="shared" si="24"/>
        <v>0</v>
      </c>
    </row>
    <row r="709" spans="1:2" x14ac:dyDescent="0.3">
      <c r="A709" s="1">
        <f t="shared" si="23"/>
        <v>0</v>
      </c>
      <c r="B709" s="1">
        <f t="shared" si="24"/>
        <v>0</v>
      </c>
    </row>
    <row r="710" spans="1:2" x14ac:dyDescent="0.3">
      <c r="A710" s="1">
        <f t="shared" si="23"/>
        <v>0</v>
      </c>
      <c r="B710" s="1">
        <f t="shared" si="24"/>
        <v>0</v>
      </c>
    </row>
    <row r="711" spans="1:2" x14ac:dyDescent="0.3">
      <c r="A711" s="1">
        <f t="shared" si="23"/>
        <v>0</v>
      </c>
      <c r="B711" s="1">
        <f t="shared" si="24"/>
        <v>0</v>
      </c>
    </row>
    <row r="712" spans="1:2" x14ac:dyDescent="0.3">
      <c r="A712" s="1">
        <f t="shared" si="23"/>
        <v>0</v>
      </c>
      <c r="B712" s="1">
        <f t="shared" si="24"/>
        <v>0</v>
      </c>
    </row>
    <row r="713" spans="1:2" x14ac:dyDescent="0.3">
      <c r="A713" s="1">
        <f t="shared" si="23"/>
        <v>0</v>
      </c>
      <c r="B713" s="1">
        <f t="shared" si="24"/>
        <v>0</v>
      </c>
    </row>
    <row r="714" spans="1:2" x14ac:dyDescent="0.3">
      <c r="A714" s="1">
        <f t="shared" si="23"/>
        <v>0</v>
      </c>
      <c r="B714" s="1">
        <f t="shared" si="24"/>
        <v>0</v>
      </c>
    </row>
    <row r="715" spans="1:2" x14ac:dyDescent="0.3">
      <c r="A715" s="1">
        <f t="shared" si="23"/>
        <v>0</v>
      </c>
      <c r="B715" s="1">
        <f t="shared" si="24"/>
        <v>0</v>
      </c>
    </row>
    <row r="716" spans="1:2" x14ac:dyDescent="0.3">
      <c r="A716" s="1">
        <f t="shared" si="23"/>
        <v>0</v>
      </c>
      <c r="B716" s="1">
        <f t="shared" si="24"/>
        <v>0</v>
      </c>
    </row>
    <row r="717" spans="1:2" x14ac:dyDescent="0.3">
      <c r="A717" s="1">
        <f t="shared" si="23"/>
        <v>0</v>
      </c>
      <c r="B717" s="1">
        <f t="shared" si="24"/>
        <v>0</v>
      </c>
    </row>
    <row r="718" spans="1:2" x14ac:dyDescent="0.3">
      <c r="A718" s="1">
        <f t="shared" si="23"/>
        <v>0</v>
      </c>
      <c r="B718" s="1">
        <f t="shared" si="24"/>
        <v>0</v>
      </c>
    </row>
    <row r="719" spans="1:2" x14ac:dyDescent="0.3">
      <c r="A719" s="1">
        <f t="shared" si="23"/>
        <v>0</v>
      </c>
      <c r="B719" s="1">
        <f t="shared" si="24"/>
        <v>0</v>
      </c>
    </row>
    <row r="720" spans="1:2" x14ac:dyDescent="0.3">
      <c r="A720" s="1">
        <f t="shared" si="23"/>
        <v>0</v>
      </c>
      <c r="B720" s="1">
        <f t="shared" si="24"/>
        <v>0</v>
      </c>
    </row>
    <row r="721" spans="1:2" x14ac:dyDescent="0.3">
      <c r="A721" s="1">
        <f t="shared" si="23"/>
        <v>0</v>
      </c>
      <c r="B721" s="1">
        <f t="shared" si="24"/>
        <v>0</v>
      </c>
    </row>
    <row r="722" spans="1:2" x14ac:dyDescent="0.3">
      <c r="A722" s="1">
        <f t="shared" si="23"/>
        <v>0</v>
      </c>
      <c r="B722" s="1">
        <f t="shared" si="24"/>
        <v>0</v>
      </c>
    </row>
    <row r="723" spans="1:2" x14ac:dyDescent="0.3">
      <c r="A723" s="1">
        <f t="shared" si="23"/>
        <v>0</v>
      </c>
      <c r="B723" s="1">
        <f t="shared" si="24"/>
        <v>0</v>
      </c>
    </row>
    <row r="724" spans="1:2" x14ac:dyDescent="0.3">
      <c r="A724" s="1">
        <f t="shared" si="23"/>
        <v>0</v>
      </c>
      <c r="B724" s="1">
        <f t="shared" si="24"/>
        <v>0</v>
      </c>
    </row>
    <row r="725" spans="1:2" x14ac:dyDescent="0.3">
      <c r="A725" s="1">
        <f t="shared" si="23"/>
        <v>0</v>
      </c>
      <c r="B725" s="1">
        <f t="shared" si="24"/>
        <v>0</v>
      </c>
    </row>
    <row r="726" spans="1:2" x14ac:dyDescent="0.3">
      <c r="A726" s="1">
        <f t="shared" si="23"/>
        <v>0</v>
      </c>
      <c r="B726" s="1">
        <f t="shared" si="24"/>
        <v>0</v>
      </c>
    </row>
    <row r="727" spans="1:2" x14ac:dyDescent="0.3">
      <c r="A727" s="1">
        <f t="shared" si="23"/>
        <v>0</v>
      </c>
      <c r="B727" s="1">
        <f t="shared" si="24"/>
        <v>0</v>
      </c>
    </row>
    <row r="728" spans="1:2" x14ac:dyDescent="0.3">
      <c r="A728" s="1">
        <f t="shared" si="23"/>
        <v>0</v>
      </c>
      <c r="B728" s="1">
        <f t="shared" si="24"/>
        <v>0</v>
      </c>
    </row>
    <row r="729" spans="1:2" x14ac:dyDescent="0.3">
      <c r="A729" s="1">
        <f t="shared" si="23"/>
        <v>0</v>
      </c>
      <c r="B729" s="1">
        <f t="shared" si="24"/>
        <v>0</v>
      </c>
    </row>
    <row r="730" spans="1:2" x14ac:dyDescent="0.3">
      <c r="A730" s="1">
        <f t="shared" si="23"/>
        <v>0</v>
      </c>
      <c r="B730" s="1">
        <f t="shared" si="24"/>
        <v>0</v>
      </c>
    </row>
    <row r="731" spans="1:2" x14ac:dyDescent="0.3">
      <c r="A731" s="1">
        <f t="shared" si="23"/>
        <v>0</v>
      </c>
      <c r="B731" s="1">
        <f t="shared" si="24"/>
        <v>0</v>
      </c>
    </row>
    <row r="732" spans="1:2" x14ac:dyDescent="0.3">
      <c r="A732" s="1">
        <f t="shared" si="23"/>
        <v>0</v>
      </c>
      <c r="B732" s="1">
        <f t="shared" si="24"/>
        <v>0</v>
      </c>
    </row>
    <row r="733" spans="1:2" x14ac:dyDescent="0.3">
      <c r="A733" s="1">
        <f t="shared" si="23"/>
        <v>0</v>
      </c>
      <c r="B733" s="1">
        <f t="shared" si="24"/>
        <v>0</v>
      </c>
    </row>
    <row r="734" spans="1:2" x14ac:dyDescent="0.3">
      <c r="A734" s="1">
        <f t="shared" si="23"/>
        <v>0</v>
      </c>
      <c r="B734" s="1">
        <f t="shared" si="24"/>
        <v>0</v>
      </c>
    </row>
    <row r="735" spans="1:2" x14ac:dyDescent="0.3">
      <c r="A735" s="1">
        <f t="shared" si="23"/>
        <v>0</v>
      </c>
      <c r="B735" s="1">
        <f t="shared" si="24"/>
        <v>0</v>
      </c>
    </row>
    <row r="736" spans="1:2" x14ac:dyDescent="0.3">
      <c r="A736" s="1">
        <f t="shared" si="23"/>
        <v>0</v>
      </c>
      <c r="B736" s="1">
        <f t="shared" si="24"/>
        <v>0</v>
      </c>
    </row>
    <row r="737" spans="1:2" x14ac:dyDescent="0.3">
      <c r="A737" s="1">
        <f t="shared" si="23"/>
        <v>0</v>
      </c>
      <c r="B737" s="1">
        <f t="shared" si="24"/>
        <v>0</v>
      </c>
    </row>
    <row r="738" spans="1:2" x14ac:dyDescent="0.3">
      <c r="A738" s="1">
        <f t="shared" ref="A738:A801" si="25">O194</f>
        <v>0</v>
      </c>
      <c r="B738" s="1">
        <f t="shared" si="24"/>
        <v>0</v>
      </c>
    </row>
    <row r="739" spans="1:2" x14ac:dyDescent="0.3">
      <c r="A739" s="1">
        <f t="shared" si="25"/>
        <v>0</v>
      </c>
      <c r="B739" s="1">
        <f t="shared" si="24"/>
        <v>0</v>
      </c>
    </row>
    <row r="740" spans="1:2" x14ac:dyDescent="0.3">
      <c r="A740" s="1">
        <f t="shared" si="25"/>
        <v>0</v>
      </c>
      <c r="B740" s="1">
        <f t="shared" si="24"/>
        <v>0</v>
      </c>
    </row>
    <row r="741" spans="1:2" x14ac:dyDescent="0.3">
      <c r="A741" s="1">
        <f t="shared" si="25"/>
        <v>0</v>
      </c>
      <c r="B741" s="1">
        <f t="shared" si="24"/>
        <v>0</v>
      </c>
    </row>
    <row r="742" spans="1:2" x14ac:dyDescent="0.3">
      <c r="A742" s="1">
        <f t="shared" si="25"/>
        <v>0</v>
      </c>
      <c r="B742" s="1">
        <f t="shared" si="24"/>
        <v>0</v>
      </c>
    </row>
    <row r="743" spans="1:2" x14ac:dyDescent="0.3">
      <c r="A743" s="1">
        <f t="shared" si="25"/>
        <v>0</v>
      </c>
      <c r="B743" s="1">
        <f t="shared" si="24"/>
        <v>0</v>
      </c>
    </row>
    <row r="744" spans="1:2" x14ac:dyDescent="0.3">
      <c r="A744" s="1">
        <f t="shared" si="25"/>
        <v>0</v>
      </c>
      <c r="B744" s="1">
        <f t="shared" si="24"/>
        <v>0</v>
      </c>
    </row>
    <row r="745" spans="1:2" x14ac:dyDescent="0.3">
      <c r="A745" s="1">
        <f t="shared" si="25"/>
        <v>0</v>
      </c>
      <c r="B745" s="1">
        <f t="shared" si="24"/>
        <v>0</v>
      </c>
    </row>
    <row r="746" spans="1:2" x14ac:dyDescent="0.3">
      <c r="A746" s="1">
        <f t="shared" si="25"/>
        <v>0</v>
      </c>
      <c r="B746" s="1">
        <f t="shared" si="24"/>
        <v>0</v>
      </c>
    </row>
    <row r="747" spans="1:2" x14ac:dyDescent="0.3">
      <c r="A747" s="1">
        <f t="shared" si="25"/>
        <v>0</v>
      </c>
      <c r="B747" s="1">
        <f t="shared" si="24"/>
        <v>0</v>
      </c>
    </row>
    <row r="748" spans="1:2" x14ac:dyDescent="0.3">
      <c r="A748" s="1">
        <f t="shared" si="25"/>
        <v>0</v>
      </c>
      <c r="B748" s="1">
        <f t="shared" si="24"/>
        <v>0</v>
      </c>
    </row>
    <row r="749" spans="1:2" x14ac:dyDescent="0.3">
      <c r="A749" s="1">
        <f t="shared" si="25"/>
        <v>0</v>
      </c>
      <c r="B749" s="1">
        <f t="shared" si="24"/>
        <v>0</v>
      </c>
    </row>
    <row r="750" spans="1:2" x14ac:dyDescent="0.3">
      <c r="A750" s="1">
        <f t="shared" si="25"/>
        <v>0</v>
      </c>
      <c r="B750" s="1">
        <f t="shared" si="24"/>
        <v>0</v>
      </c>
    </row>
    <row r="751" spans="1:2" x14ac:dyDescent="0.3">
      <c r="A751" s="1">
        <f t="shared" si="25"/>
        <v>0</v>
      </c>
      <c r="B751" s="1">
        <f t="shared" si="24"/>
        <v>0</v>
      </c>
    </row>
    <row r="752" spans="1:2" x14ac:dyDescent="0.3">
      <c r="A752" s="1">
        <f t="shared" si="25"/>
        <v>0</v>
      </c>
      <c r="B752" s="1">
        <f t="shared" si="24"/>
        <v>0</v>
      </c>
    </row>
    <row r="753" spans="1:2" x14ac:dyDescent="0.3">
      <c r="A753" s="1">
        <f t="shared" si="25"/>
        <v>0</v>
      </c>
      <c r="B753" s="1">
        <f t="shared" si="24"/>
        <v>0</v>
      </c>
    </row>
    <row r="754" spans="1:2" x14ac:dyDescent="0.3">
      <c r="A754" s="1">
        <f t="shared" si="25"/>
        <v>0</v>
      </c>
      <c r="B754" s="1">
        <f t="shared" si="24"/>
        <v>0</v>
      </c>
    </row>
    <row r="755" spans="1:2" x14ac:dyDescent="0.3">
      <c r="A755" s="1">
        <f t="shared" si="25"/>
        <v>0</v>
      </c>
      <c r="B755" s="1">
        <f t="shared" si="24"/>
        <v>0</v>
      </c>
    </row>
    <row r="756" spans="1:2" x14ac:dyDescent="0.3">
      <c r="A756" s="1">
        <f t="shared" si="25"/>
        <v>0</v>
      </c>
      <c r="B756" s="1">
        <f t="shared" ref="B756:B819" si="26">A756</f>
        <v>0</v>
      </c>
    </row>
    <row r="757" spans="1:2" x14ac:dyDescent="0.3">
      <c r="A757" s="1">
        <f t="shared" si="25"/>
        <v>0</v>
      </c>
      <c r="B757" s="1">
        <f t="shared" si="26"/>
        <v>0</v>
      </c>
    </row>
    <row r="758" spans="1:2" x14ac:dyDescent="0.3">
      <c r="A758" s="1">
        <f t="shared" si="25"/>
        <v>0</v>
      </c>
      <c r="B758" s="1">
        <f t="shared" si="26"/>
        <v>0</v>
      </c>
    </row>
    <row r="759" spans="1:2" x14ac:dyDescent="0.3">
      <c r="A759" s="1">
        <f t="shared" si="25"/>
        <v>0</v>
      </c>
      <c r="B759" s="1">
        <f t="shared" si="26"/>
        <v>0</v>
      </c>
    </row>
    <row r="760" spans="1:2" x14ac:dyDescent="0.3">
      <c r="A760" s="1">
        <f t="shared" si="25"/>
        <v>0</v>
      </c>
      <c r="B760" s="1">
        <f t="shared" si="26"/>
        <v>0</v>
      </c>
    </row>
    <row r="761" spans="1:2" x14ac:dyDescent="0.3">
      <c r="A761" s="1">
        <f t="shared" si="25"/>
        <v>0</v>
      </c>
      <c r="B761" s="1">
        <f t="shared" si="26"/>
        <v>0</v>
      </c>
    </row>
    <row r="762" spans="1:2" x14ac:dyDescent="0.3">
      <c r="A762" s="1">
        <f t="shared" si="25"/>
        <v>0</v>
      </c>
      <c r="B762" s="1">
        <f t="shared" si="26"/>
        <v>0</v>
      </c>
    </row>
    <row r="763" spans="1:2" x14ac:dyDescent="0.3">
      <c r="A763" s="1">
        <f t="shared" si="25"/>
        <v>0</v>
      </c>
      <c r="B763" s="1">
        <f t="shared" si="26"/>
        <v>0</v>
      </c>
    </row>
    <row r="764" spans="1:2" x14ac:dyDescent="0.3">
      <c r="A764" s="1">
        <f t="shared" si="25"/>
        <v>0</v>
      </c>
      <c r="B764" s="1">
        <f t="shared" si="26"/>
        <v>0</v>
      </c>
    </row>
    <row r="765" spans="1:2" x14ac:dyDescent="0.3">
      <c r="A765" s="1">
        <f t="shared" si="25"/>
        <v>0</v>
      </c>
      <c r="B765" s="1">
        <f t="shared" si="26"/>
        <v>0</v>
      </c>
    </row>
    <row r="766" spans="1:2" x14ac:dyDescent="0.3">
      <c r="A766" s="1">
        <f t="shared" si="25"/>
        <v>0</v>
      </c>
      <c r="B766" s="1">
        <f t="shared" si="26"/>
        <v>0</v>
      </c>
    </row>
    <row r="767" spans="1:2" x14ac:dyDescent="0.3">
      <c r="A767" s="1">
        <f t="shared" si="25"/>
        <v>0</v>
      </c>
      <c r="B767" s="1">
        <f t="shared" si="26"/>
        <v>0</v>
      </c>
    </row>
    <row r="768" spans="1:2" x14ac:dyDescent="0.3">
      <c r="A768" s="1">
        <f t="shared" si="25"/>
        <v>0</v>
      </c>
      <c r="B768" s="1">
        <f t="shared" si="26"/>
        <v>0</v>
      </c>
    </row>
    <row r="769" spans="1:2" x14ac:dyDescent="0.3">
      <c r="A769" s="1">
        <f t="shared" si="25"/>
        <v>0</v>
      </c>
      <c r="B769" s="1">
        <f t="shared" si="26"/>
        <v>0</v>
      </c>
    </row>
    <row r="770" spans="1:2" x14ac:dyDescent="0.3">
      <c r="A770" s="1">
        <f t="shared" si="25"/>
        <v>0</v>
      </c>
      <c r="B770" s="1">
        <f t="shared" si="26"/>
        <v>0</v>
      </c>
    </row>
    <row r="771" spans="1:2" x14ac:dyDescent="0.3">
      <c r="A771" s="1">
        <f t="shared" si="25"/>
        <v>0</v>
      </c>
      <c r="B771" s="1">
        <f t="shared" si="26"/>
        <v>0</v>
      </c>
    </row>
    <row r="772" spans="1:2" x14ac:dyDescent="0.3">
      <c r="A772" s="1">
        <f t="shared" si="25"/>
        <v>0</v>
      </c>
      <c r="B772" s="1">
        <f t="shared" si="26"/>
        <v>0</v>
      </c>
    </row>
    <row r="773" spans="1:2" x14ac:dyDescent="0.3">
      <c r="A773" s="1">
        <f t="shared" si="25"/>
        <v>0</v>
      </c>
      <c r="B773" s="1">
        <f t="shared" si="26"/>
        <v>0</v>
      </c>
    </row>
    <row r="774" spans="1:2" x14ac:dyDescent="0.3">
      <c r="A774" s="1">
        <f t="shared" si="25"/>
        <v>0</v>
      </c>
      <c r="B774" s="1">
        <f t="shared" si="26"/>
        <v>0</v>
      </c>
    </row>
    <row r="775" spans="1:2" x14ac:dyDescent="0.3">
      <c r="A775" s="1">
        <f t="shared" si="25"/>
        <v>0</v>
      </c>
      <c r="B775" s="1">
        <f t="shared" si="26"/>
        <v>0</v>
      </c>
    </row>
    <row r="776" spans="1:2" x14ac:dyDescent="0.3">
      <c r="A776" s="1">
        <f t="shared" si="25"/>
        <v>0</v>
      </c>
      <c r="B776" s="1">
        <f t="shared" si="26"/>
        <v>0</v>
      </c>
    </row>
    <row r="777" spans="1:2" x14ac:dyDescent="0.3">
      <c r="A777" s="1">
        <f t="shared" si="25"/>
        <v>0</v>
      </c>
      <c r="B777" s="1">
        <f t="shared" si="26"/>
        <v>0</v>
      </c>
    </row>
    <row r="778" spans="1:2" x14ac:dyDescent="0.3">
      <c r="A778" s="1">
        <f t="shared" si="25"/>
        <v>0</v>
      </c>
      <c r="B778" s="1">
        <f t="shared" si="26"/>
        <v>0</v>
      </c>
    </row>
    <row r="779" spans="1:2" x14ac:dyDescent="0.3">
      <c r="A779" s="1">
        <f t="shared" si="25"/>
        <v>0</v>
      </c>
      <c r="B779" s="1">
        <f t="shared" si="26"/>
        <v>0</v>
      </c>
    </row>
    <row r="780" spans="1:2" x14ac:dyDescent="0.3">
      <c r="A780" s="1">
        <f t="shared" si="25"/>
        <v>0</v>
      </c>
      <c r="B780" s="1">
        <f t="shared" si="26"/>
        <v>0</v>
      </c>
    </row>
    <row r="781" spans="1:2" x14ac:dyDescent="0.3">
      <c r="A781" s="1">
        <f t="shared" si="25"/>
        <v>0</v>
      </c>
      <c r="B781" s="1">
        <f t="shared" si="26"/>
        <v>0</v>
      </c>
    </row>
    <row r="782" spans="1:2" x14ac:dyDescent="0.3">
      <c r="A782" s="1">
        <f t="shared" si="25"/>
        <v>0</v>
      </c>
      <c r="B782" s="1">
        <f t="shared" si="26"/>
        <v>0</v>
      </c>
    </row>
    <row r="783" spans="1:2" x14ac:dyDescent="0.3">
      <c r="A783" s="1">
        <f t="shared" si="25"/>
        <v>0</v>
      </c>
      <c r="B783" s="1">
        <f t="shared" si="26"/>
        <v>0</v>
      </c>
    </row>
    <row r="784" spans="1:2" x14ac:dyDescent="0.3">
      <c r="A784" s="1">
        <f t="shared" si="25"/>
        <v>0</v>
      </c>
      <c r="B784" s="1">
        <f t="shared" si="26"/>
        <v>0</v>
      </c>
    </row>
    <row r="785" spans="1:2" x14ac:dyDescent="0.3">
      <c r="A785" s="1">
        <f t="shared" si="25"/>
        <v>0</v>
      </c>
      <c r="B785" s="1">
        <f t="shared" si="26"/>
        <v>0</v>
      </c>
    </row>
    <row r="786" spans="1:2" x14ac:dyDescent="0.3">
      <c r="A786" s="1">
        <f t="shared" si="25"/>
        <v>0</v>
      </c>
      <c r="B786" s="1">
        <f t="shared" si="26"/>
        <v>0</v>
      </c>
    </row>
    <row r="787" spans="1:2" x14ac:dyDescent="0.3">
      <c r="A787" s="1">
        <f t="shared" si="25"/>
        <v>0</v>
      </c>
      <c r="B787" s="1">
        <f t="shared" si="26"/>
        <v>0</v>
      </c>
    </row>
    <row r="788" spans="1:2" x14ac:dyDescent="0.3">
      <c r="A788" s="1">
        <f t="shared" si="25"/>
        <v>0</v>
      </c>
      <c r="B788" s="1">
        <f t="shared" si="26"/>
        <v>0</v>
      </c>
    </row>
    <row r="789" spans="1:2" x14ac:dyDescent="0.3">
      <c r="A789" s="1">
        <f t="shared" si="25"/>
        <v>0</v>
      </c>
      <c r="B789" s="1">
        <f t="shared" si="26"/>
        <v>0</v>
      </c>
    </row>
    <row r="790" spans="1:2" x14ac:dyDescent="0.3">
      <c r="A790" s="1">
        <f t="shared" si="25"/>
        <v>0</v>
      </c>
      <c r="B790" s="1">
        <f t="shared" si="26"/>
        <v>0</v>
      </c>
    </row>
    <row r="791" spans="1:2" x14ac:dyDescent="0.3">
      <c r="A791" s="1">
        <f t="shared" si="25"/>
        <v>0</v>
      </c>
      <c r="B791" s="1">
        <f t="shared" si="26"/>
        <v>0</v>
      </c>
    </row>
    <row r="792" spans="1:2" x14ac:dyDescent="0.3">
      <c r="A792" s="1">
        <f t="shared" si="25"/>
        <v>0</v>
      </c>
      <c r="B792" s="1">
        <f t="shared" si="26"/>
        <v>0</v>
      </c>
    </row>
    <row r="793" spans="1:2" x14ac:dyDescent="0.3">
      <c r="A793" s="1">
        <f t="shared" si="25"/>
        <v>0</v>
      </c>
      <c r="B793" s="1">
        <f t="shared" si="26"/>
        <v>0</v>
      </c>
    </row>
    <row r="794" spans="1:2" x14ac:dyDescent="0.3">
      <c r="A794" s="1">
        <f t="shared" si="25"/>
        <v>0</v>
      </c>
      <c r="B794" s="1">
        <f t="shared" si="26"/>
        <v>0</v>
      </c>
    </row>
    <row r="795" spans="1:2" x14ac:dyDescent="0.3">
      <c r="A795" s="1">
        <f t="shared" si="25"/>
        <v>0</v>
      </c>
      <c r="B795" s="1">
        <f t="shared" si="26"/>
        <v>0</v>
      </c>
    </row>
    <row r="796" spans="1:2" x14ac:dyDescent="0.3">
      <c r="A796" s="1">
        <f t="shared" si="25"/>
        <v>0</v>
      </c>
      <c r="B796" s="1">
        <f t="shared" si="26"/>
        <v>0</v>
      </c>
    </row>
    <row r="797" spans="1:2" x14ac:dyDescent="0.3">
      <c r="A797" s="1">
        <f t="shared" si="25"/>
        <v>0</v>
      </c>
      <c r="B797" s="1">
        <f t="shared" si="26"/>
        <v>0</v>
      </c>
    </row>
    <row r="798" spans="1:2" x14ac:dyDescent="0.3">
      <c r="A798" s="1">
        <f t="shared" si="25"/>
        <v>0</v>
      </c>
      <c r="B798" s="1">
        <f t="shared" si="26"/>
        <v>0</v>
      </c>
    </row>
    <row r="799" spans="1:2" x14ac:dyDescent="0.3">
      <c r="A799" s="1">
        <f t="shared" si="25"/>
        <v>0</v>
      </c>
      <c r="B799" s="1">
        <f t="shared" si="26"/>
        <v>0</v>
      </c>
    </row>
    <row r="800" spans="1:2" x14ac:dyDescent="0.3">
      <c r="A800" s="1">
        <f t="shared" si="25"/>
        <v>0</v>
      </c>
      <c r="B800" s="1">
        <f t="shared" si="26"/>
        <v>0</v>
      </c>
    </row>
    <row r="801" spans="1:2" x14ac:dyDescent="0.3">
      <c r="A801" s="1">
        <f t="shared" si="25"/>
        <v>0</v>
      </c>
      <c r="B801" s="1">
        <f t="shared" si="26"/>
        <v>0</v>
      </c>
    </row>
    <row r="802" spans="1:2" x14ac:dyDescent="0.3">
      <c r="A802" s="1">
        <f t="shared" ref="A802:A865" si="27">O258</f>
        <v>0</v>
      </c>
      <c r="B802" s="1">
        <f t="shared" si="26"/>
        <v>0</v>
      </c>
    </row>
    <row r="803" spans="1:2" x14ac:dyDescent="0.3">
      <c r="A803" s="1">
        <f t="shared" si="27"/>
        <v>0</v>
      </c>
      <c r="B803" s="1">
        <f t="shared" si="26"/>
        <v>0</v>
      </c>
    </row>
    <row r="804" spans="1:2" x14ac:dyDescent="0.3">
      <c r="A804" s="1">
        <f t="shared" si="27"/>
        <v>0</v>
      </c>
      <c r="B804" s="1">
        <f t="shared" si="26"/>
        <v>0</v>
      </c>
    </row>
    <row r="805" spans="1:2" x14ac:dyDescent="0.3">
      <c r="A805" s="1">
        <f t="shared" si="27"/>
        <v>0</v>
      </c>
      <c r="B805" s="1">
        <f t="shared" si="26"/>
        <v>0</v>
      </c>
    </row>
    <row r="806" spans="1:2" x14ac:dyDescent="0.3">
      <c r="A806" s="1">
        <f t="shared" si="27"/>
        <v>0</v>
      </c>
      <c r="B806" s="1">
        <f t="shared" si="26"/>
        <v>0</v>
      </c>
    </row>
    <row r="807" spans="1:2" x14ac:dyDescent="0.3">
      <c r="A807" s="1">
        <f t="shared" si="27"/>
        <v>0</v>
      </c>
      <c r="B807" s="1">
        <f t="shared" si="26"/>
        <v>0</v>
      </c>
    </row>
    <row r="808" spans="1:2" x14ac:dyDescent="0.3">
      <c r="A808" s="1">
        <f t="shared" si="27"/>
        <v>0</v>
      </c>
      <c r="B808" s="1">
        <f t="shared" si="26"/>
        <v>0</v>
      </c>
    </row>
    <row r="809" spans="1:2" x14ac:dyDescent="0.3">
      <c r="A809" s="1">
        <f t="shared" si="27"/>
        <v>0</v>
      </c>
      <c r="B809" s="1">
        <f t="shared" si="26"/>
        <v>0</v>
      </c>
    </row>
    <row r="810" spans="1:2" x14ac:dyDescent="0.3">
      <c r="A810" s="1">
        <f t="shared" si="27"/>
        <v>0</v>
      </c>
      <c r="B810" s="1">
        <f t="shared" si="26"/>
        <v>0</v>
      </c>
    </row>
    <row r="811" spans="1:2" x14ac:dyDescent="0.3">
      <c r="A811" s="1">
        <f t="shared" si="27"/>
        <v>0</v>
      </c>
      <c r="B811" s="1">
        <f t="shared" si="26"/>
        <v>0</v>
      </c>
    </row>
    <row r="812" spans="1:2" x14ac:dyDescent="0.3">
      <c r="A812" s="1">
        <f t="shared" si="27"/>
        <v>0</v>
      </c>
      <c r="B812" s="1">
        <f t="shared" si="26"/>
        <v>0</v>
      </c>
    </row>
    <row r="813" spans="1:2" x14ac:dyDescent="0.3">
      <c r="A813" s="1">
        <f t="shared" si="27"/>
        <v>0</v>
      </c>
      <c r="B813" s="1">
        <f t="shared" si="26"/>
        <v>0</v>
      </c>
    </row>
    <row r="814" spans="1:2" x14ac:dyDescent="0.3">
      <c r="A814" s="1">
        <f t="shared" si="27"/>
        <v>0</v>
      </c>
      <c r="B814" s="1">
        <f t="shared" si="26"/>
        <v>0</v>
      </c>
    </row>
    <row r="815" spans="1:2" x14ac:dyDescent="0.3">
      <c r="A815" s="1">
        <f t="shared" si="27"/>
        <v>0</v>
      </c>
      <c r="B815" s="1">
        <f t="shared" si="26"/>
        <v>0</v>
      </c>
    </row>
    <row r="816" spans="1:2" x14ac:dyDescent="0.3">
      <c r="A816" s="1">
        <f t="shared" si="27"/>
        <v>0</v>
      </c>
      <c r="B816" s="1">
        <f t="shared" si="26"/>
        <v>0</v>
      </c>
    </row>
    <row r="817" spans="1:2" x14ac:dyDescent="0.3">
      <c r="A817" s="1">
        <f t="shared" si="27"/>
        <v>0</v>
      </c>
      <c r="B817" s="1">
        <f t="shared" si="26"/>
        <v>0</v>
      </c>
    </row>
    <row r="818" spans="1:2" x14ac:dyDescent="0.3">
      <c r="A818" s="1">
        <f t="shared" si="27"/>
        <v>0</v>
      </c>
      <c r="B818" s="1">
        <f t="shared" si="26"/>
        <v>0</v>
      </c>
    </row>
    <row r="819" spans="1:2" x14ac:dyDescent="0.3">
      <c r="A819" s="1">
        <f t="shared" si="27"/>
        <v>0</v>
      </c>
      <c r="B819" s="1">
        <f t="shared" si="26"/>
        <v>0</v>
      </c>
    </row>
    <row r="820" spans="1:2" x14ac:dyDescent="0.3">
      <c r="A820" s="1">
        <f t="shared" si="27"/>
        <v>0</v>
      </c>
      <c r="B820" s="1">
        <f t="shared" ref="B820:B883" si="28">A820</f>
        <v>0</v>
      </c>
    </row>
    <row r="821" spans="1:2" x14ac:dyDescent="0.3">
      <c r="A821" s="1">
        <f t="shared" si="27"/>
        <v>0</v>
      </c>
      <c r="B821" s="1">
        <f t="shared" si="28"/>
        <v>0</v>
      </c>
    </row>
    <row r="822" spans="1:2" x14ac:dyDescent="0.3">
      <c r="A822" s="1">
        <f t="shared" si="27"/>
        <v>0</v>
      </c>
      <c r="B822" s="1">
        <f t="shared" si="28"/>
        <v>0</v>
      </c>
    </row>
    <row r="823" spans="1:2" x14ac:dyDescent="0.3">
      <c r="A823" s="1">
        <f t="shared" si="27"/>
        <v>0</v>
      </c>
      <c r="B823" s="1">
        <f t="shared" si="28"/>
        <v>0</v>
      </c>
    </row>
    <row r="824" spans="1:2" x14ac:dyDescent="0.3">
      <c r="A824" s="1">
        <f t="shared" si="27"/>
        <v>0</v>
      </c>
      <c r="B824" s="1">
        <f t="shared" si="28"/>
        <v>0</v>
      </c>
    </row>
    <row r="825" spans="1:2" x14ac:dyDescent="0.3">
      <c r="A825" s="1">
        <f t="shared" si="27"/>
        <v>0</v>
      </c>
      <c r="B825" s="1">
        <f t="shared" si="28"/>
        <v>0</v>
      </c>
    </row>
    <row r="826" spans="1:2" x14ac:dyDescent="0.3">
      <c r="A826" s="1">
        <f t="shared" si="27"/>
        <v>0</v>
      </c>
      <c r="B826" s="1">
        <f t="shared" si="28"/>
        <v>0</v>
      </c>
    </row>
    <row r="827" spans="1:2" x14ac:dyDescent="0.3">
      <c r="A827" s="1">
        <f t="shared" si="27"/>
        <v>0</v>
      </c>
      <c r="B827" s="1">
        <f t="shared" si="28"/>
        <v>0</v>
      </c>
    </row>
    <row r="828" spans="1:2" x14ac:dyDescent="0.3">
      <c r="A828" s="1">
        <f t="shared" si="27"/>
        <v>0</v>
      </c>
      <c r="B828" s="1">
        <f t="shared" si="28"/>
        <v>0</v>
      </c>
    </row>
    <row r="829" spans="1:2" x14ac:dyDescent="0.3">
      <c r="A829" s="1">
        <f t="shared" si="27"/>
        <v>0</v>
      </c>
      <c r="B829" s="1">
        <f t="shared" si="28"/>
        <v>0</v>
      </c>
    </row>
    <row r="830" spans="1:2" x14ac:dyDescent="0.3">
      <c r="A830" s="1">
        <f t="shared" si="27"/>
        <v>0</v>
      </c>
      <c r="B830" s="1">
        <f t="shared" si="28"/>
        <v>0</v>
      </c>
    </row>
    <row r="831" spans="1:2" x14ac:dyDescent="0.3">
      <c r="A831" s="1">
        <f t="shared" si="27"/>
        <v>0</v>
      </c>
      <c r="B831" s="1">
        <f t="shared" si="28"/>
        <v>0</v>
      </c>
    </row>
    <row r="832" spans="1:2" x14ac:dyDescent="0.3">
      <c r="A832" s="1">
        <f t="shared" si="27"/>
        <v>0</v>
      </c>
      <c r="B832" s="1">
        <f t="shared" si="28"/>
        <v>0</v>
      </c>
    </row>
    <row r="833" spans="1:2" x14ac:dyDescent="0.3">
      <c r="A833" s="1">
        <f t="shared" si="27"/>
        <v>0</v>
      </c>
      <c r="B833" s="1">
        <f t="shared" si="28"/>
        <v>0</v>
      </c>
    </row>
    <row r="834" spans="1:2" x14ac:dyDescent="0.3">
      <c r="A834" s="1">
        <f t="shared" si="27"/>
        <v>0</v>
      </c>
      <c r="B834" s="1">
        <f t="shared" si="28"/>
        <v>0</v>
      </c>
    </row>
    <row r="835" spans="1:2" x14ac:dyDescent="0.3">
      <c r="A835" s="1">
        <f t="shared" si="27"/>
        <v>0</v>
      </c>
      <c r="B835" s="1">
        <f t="shared" si="28"/>
        <v>0</v>
      </c>
    </row>
    <row r="836" spans="1:2" x14ac:dyDescent="0.3">
      <c r="A836" s="1">
        <f t="shared" si="27"/>
        <v>0</v>
      </c>
      <c r="B836" s="1">
        <f t="shared" si="28"/>
        <v>0</v>
      </c>
    </row>
    <row r="837" spans="1:2" x14ac:dyDescent="0.3">
      <c r="A837" s="1">
        <f t="shared" si="27"/>
        <v>0</v>
      </c>
      <c r="B837" s="1">
        <f t="shared" si="28"/>
        <v>0</v>
      </c>
    </row>
    <row r="838" spans="1:2" x14ac:dyDescent="0.3">
      <c r="A838" s="1">
        <f t="shared" si="27"/>
        <v>0</v>
      </c>
      <c r="B838" s="1">
        <f t="shared" si="28"/>
        <v>0</v>
      </c>
    </row>
    <row r="839" spans="1:2" x14ac:dyDescent="0.3">
      <c r="A839" s="1">
        <f t="shared" si="27"/>
        <v>0</v>
      </c>
      <c r="B839" s="1">
        <f t="shared" si="28"/>
        <v>0</v>
      </c>
    </row>
    <row r="840" spans="1:2" x14ac:dyDescent="0.3">
      <c r="A840" s="1">
        <f t="shared" si="27"/>
        <v>0</v>
      </c>
      <c r="B840" s="1">
        <f t="shared" si="28"/>
        <v>0</v>
      </c>
    </row>
    <row r="841" spans="1:2" x14ac:dyDescent="0.3">
      <c r="A841" s="1">
        <f t="shared" si="27"/>
        <v>0</v>
      </c>
      <c r="B841" s="1">
        <f t="shared" si="28"/>
        <v>0</v>
      </c>
    </row>
    <row r="842" spans="1:2" x14ac:dyDescent="0.3">
      <c r="A842" s="1">
        <f t="shared" si="27"/>
        <v>0</v>
      </c>
      <c r="B842" s="1">
        <f t="shared" si="28"/>
        <v>0</v>
      </c>
    </row>
    <row r="843" spans="1:2" x14ac:dyDescent="0.3">
      <c r="A843" s="1">
        <f t="shared" si="27"/>
        <v>0</v>
      </c>
      <c r="B843" s="1">
        <f t="shared" si="28"/>
        <v>0</v>
      </c>
    </row>
    <row r="844" spans="1:2" x14ac:dyDescent="0.3">
      <c r="A844" s="1">
        <f t="shared" si="27"/>
        <v>0</v>
      </c>
      <c r="B844" s="1">
        <f t="shared" si="28"/>
        <v>0</v>
      </c>
    </row>
    <row r="845" spans="1:2" x14ac:dyDescent="0.3">
      <c r="A845" s="1">
        <f t="shared" si="27"/>
        <v>0</v>
      </c>
      <c r="B845" s="1">
        <f t="shared" si="28"/>
        <v>0</v>
      </c>
    </row>
    <row r="846" spans="1:2" x14ac:dyDescent="0.3">
      <c r="A846" s="1">
        <f t="shared" si="27"/>
        <v>0</v>
      </c>
      <c r="B846" s="1">
        <f t="shared" si="28"/>
        <v>0</v>
      </c>
    </row>
    <row r="847" spans="1:2" x14ac:dyDescent="0.3">
      <c r="A847" s="1">
        <f t="shared" si="27"/>
        <v>0</v>
      </c>
      <c r="B847" s="1">
        <f t="shared" si="28"/>
        <v>0</v>
      </c>
    </row>
    <row r="848" spans="1:2" x14ac:dyDescent="0.3">
      <c r="A848" s="1">
        <f t="shared" si="27"/>
        <v>0</v>
      </c>
      <c r="B848" s="1">
        <f t="shared" si="28"/>
        <v>0</v>
      </c>
    </row>
    <row r="849" spans="1:2" x14ac:dyDescent="0.3">
      <c r="A849" s="1">
        <f t="shared" si="27"/>
        <v>0</v>
      </c>
      <c r="B849" s="1">
        <f t="shared" si="28"/>
        <v>0</v>
      </c>
    </row>
    <row r="850" spans="1:2" x14ac:dyDescent="0.3">
      <c r="A850" s="1">
        <f t="shared" si="27"/>
        <v>0</v>
      </c>
      <c r="B850" s="1">
        <f t="shared" si="28"/>
        <v>0</v>
      </c>
    </row>
    <row r="851" spans="1:2" x14ac:dyDescent="0.3">
      <c r="A851" s="1">
        <f t="shared" si="27"/>
        <v>0</v>
      </c>
      <c r="B851" s="1">
        <f t="shared" si="28"/>
        <v>0</v>
      </c>
    </row>
    <row r="852" spans="1:2" x14ac:dyDescent="0.3">
      <c r="A852" s="1">
        <f t="shared" si="27"/>
        <v>0</v>
      </c>
      <c r="B852" s="1">
        <f t="shared" si="28"/>
        <v>0</v>
      </c>
    </row>
    <row r="853" spans="1:2" x14ac:dyDescent="0.3">
      <c r="A853" s="1">
        <f t="shared" si="27"/>
        <v>0</v>
      </c>
      <c r="B853" s="1">
        <f t="shared" si="28"/>
        <v>0</v>
      </c>
    </row>
    <row r="854" spans="1:2" x14ac:dyDescent="0.3">
      <c r="A854" s="1">
        <f t="shared" si="27"/>
        <v>0</v>
      </c>
      <c r="B854" s="1">
        <f t="shared" si="28"/>
        <v>0</v>
      </c>
    </row>
    <row r="855" spans="1:2" x14ac:dyDescent="0.3">
      <c r="A855" s="1">
        <f t="shared" si="27"/>
        <v>0</v>
      </c>
      <c r="B855" s="1">
        <f t="shared" si="28"/>
        <v>0</v>
      </c>
    </row>
    <row r="856" spans="1:2" x14ac:dyDescent="0.3">
      <c r="A856" s="1">
        <f t="shared" si="27"/>
        <v>0</v>
      </c>
      <c r="B856" s="1">
        <f t="shared" si="28"/>
        <v>0</v>
      </c>
    </row>
    <row r="857" spans="1:2" x14ac:dyDescent="0.3">
      <c r="A857" s="1">
        <f t="shared" si="27"/>
        <v>0</v>
      </c>
      <c r="B857" s="1">
        <f t="shared" si="28"/>
        <v>0</v>
      </c>
    </row>
    <row r="858" spans="1:2" x14ac:dyDescent="0.3">
      <c r="A858" s="1">
        <f t="shared" si="27"/>
        <v>0</v>
      </c>
      <c r="B858" s="1">
        <f t="shared" si="28"/>
        <v>0</v>
      </c>
    </row>
    <row r="859" spans="1:2" x14ac:dyDescent="0.3">
      <c r="A859" s="1">
        <f t="shared" si="27"/>
        <v>0</v>
      </c>
      <c r="B859" s="1">
        <f t="shared" si="28"/>
        <v>0</v>
      </c>
    </row>
    <row r="860" spans="1:2" x14ac:dyDescent="0.3">
      <c r="A860" s="1">
        <f t="shared" si="27"/>
        <v>0</v>
      </c>
      <c r="B860" s="1">
        <f t="shared" si="28"/>
        <v>0</v>
      </c>
    </row>
    <row r="861" spans="1:2" x14ac:dyDescent="0.3">
      <c r="A861" s="1">
        <f t="shared" si="27"/>
        <v>0</v>
      </c>
      <c r="B861" s="1">
        <f t="shared" si="28"/>
        <v>0</v>
      </c>
    </row>
    <row r="862" spans="1:2" x14ac:dyDescent="0.3">
      <c r="A862" s="1">
        <f t="shared" si="27"/>
        <v>0</v>
      </c>
      <c r="B862" s="1">
        <f t="shared" si="28"/>
        <v>0</v>
      </c>
    </row>
    <row r="863" spans="1:2" x14ac:dyDescent="0.3">
      <c r="A863" s="1">
        <f t="shared" si="27"/>
        <v>0</v>
      </c>
      <c r="B863" s="1">
        <f t="shared" si="28"/>
        <v>0</v>
      </c>
    </row>
    <row r="864" spans="1:2" x14ac:dyDescent="0.3">
      <c r="A864" s="1">
        <f t="shared" si="27"/>
        <v>0</v>
      </c>
      <c r="B864" s="1">
        <f t="shared" si="28"/>
        <v>0</v>
      </c>
    </row>
    <row r="865" spans="1:2" x14ac:dyDescent="0.3">
      <c r="A865" s="1">
        <f t="shared" si="27"/>
        <v>0</v>
      </c>
      <c r="B865" s="1">
        <f t="shared" si="28"/>
        <v>0</v>
      </c>
    </row>
    <row r="866" spans="1:2" x14ac:dyDescent="0.3">
      <c r="A866" s="1">
        <f t="shared" ref="A866:A929" si="29">O322</f>
        <v>0</v>
      </c>
      <c r="B866" s="1">
        <f t="shared" si="28"/>
        <v>0</v>
      </c>
    </row>
    <row r="867" spans="1:2" x14ac:dyDescent="0.3">
      <c r="A867" s="1">
        <f t="shared" si="29"/>
        <v>0</v>
      </c>
      <c r="B867" s="1">
        <f t="shared" si="28"/>
        <v>0</v>
      </c>
    </row>
    <row r="868" spans="1:2" x14ac:dyDescent="0.3">
      <c r="A868" s="1">
        <f t="shared" si="29"/>
        <v>0</v>
      </c>
      <c r="B868" s="1">
        <f t="shared" si="28"/>
        <v>0</v>
      </c>
    </row>
    <row r="869" spans="1:2" x14ac:dyDescent="0.3">
      <c r="A869" s="1">
        <f t="shared" si="29"/>
        <v>0</v>
      </c>
      <c r="B869" s="1">
        <f t="shared" si="28"/>
        <v>0</v>
      </c>
    </row>
    <row r="870" spans="1:2" x14ac:dyDescent="0.3">
      <c r="A870" s="1">
        <f t="shared" si="29"/>
        <v>0</v>
      </c>
      <c r="B870" s="1">
        <f t="shared" si="28"/>
        <v>0</v>
      </c>
    </row>
    <row r="871" spans="1:2" x14ac:dyDescent="0.3">
      <c r="A871" s="1">
        <f t="shared" si="29"/>
        <v>0</v>
      </c>
      <c r="B871" s="1">
        <f t="shared" si="28"/>
        <v>0</v>
      </c>
    </row>
    <row r="872" spans="1:2" x14ac:dyDescent="0.3">
      <c r="A872" s="1">
        <f t="shared" si="29"/>
        <v>0</v>
      </c>
      <c r="B872" s="1">
        <f t="shared" si="28"/>
        <v>0</v>
      </c>
    </row>
    <row r="873" spans="1:2" x14ac:dyDescent="0.3">
      <c r="A873" s="1">
        <f t="shared" si="29"/>
        <v>0</v>
      </c>
      <c r="B873" s="1">
        <f t="shared" si="28"/>
        <v>0</v>
      </c>
    </row>
    <row r="874" spans="1:2" x14ac:dyDescent="0.3">
      <c r="A874" s="1">
        <f t="shared" si="29"/>
        <v>0</v>
      </c>
      <c r="B874" s="1">
        <f t="shared" si="28"/>
        <v>0</v>
      </c>
    </row>
    <row r="875" spans="1:2" x14ac:dyDescent="0.3">
      <c r="A875" s="1">
        <f t="shared" si="29"/>
        <v>0</v>
      </c>
      <c r="B875" s="1">
        <f t="shared" si="28"/>
        <v>0</v>
      </c>
    </row>
    <row r="876" spans="1:2" x14ac:dyDescent="0.3">
      <c r="A876" s="1">
        <f t="shared" si="29"/>
        <v>0</v>
      </c>
      <c r="B876" s="1">
        <f t="shared" si="28"/>
        <v>0</v>
      </c>
    </row>
    <row r="877" spans="1:2" x14ac:dyDescent="0.3">
      <c r="A877" s="1">
        <f t="shared" si="29"/>
        <v>0</v>
      </c>
      <c r="B877" s="1">
        <f t="shared" si="28"/>
        <v>0</v>
      </c>
    </row>
    <row r="878" spans="1:2" x14ac:dyDescent="0.3">
      <c r="A878" s="1">
        <f t="shared" si="29"/>
        <v>0</v>
      </c>
      <c r="B878" s="1">
        <f t="shared" si="28"/>
        <v>0</v>
      </c>
    </row>
    <row r="879" spans="1:2" x14ac:dyDescent="0.3">
      <c r="A879" s="1">
        <f t="shared" si="29"/>
        <v>0</v>
      </c>
      <c r="B879" s="1">
        <f t="shared" si="28"/>
        <v>0</v>
      </c>
    </row>
    <row r="880" spans="1:2" x14ac:dyDescent="0.3">
      <c r="A880" s="1">
        <f t="shared" si="29"/>
        <v>0</v>
      </c>
      <c r="B880" s="1">
        <f t="shared" si="28"/>
        <v>0</v>
      </c>
    </row>
    <row r="881" spans="1:2" x14ac:dyDescent="0.3">
      <c r="A881" s="1">
        <f t="shared" si="29"/>
        <v>0</v>
      </c>
      <c r="B881" s="1">
        <f t="shared" si="28"/>
        <v>0</v>
      </c>
    </row>
    <row r="882" spans="1:2" x14ac:dyDescent="0.3">
      <c r="A882" s="1">
        <f t="shared" si="29"/>
        <v>0</v>
      </c>
      <c r="B882" s="1">
        <f t="shared" si="28"/>
        <v>0</v>
      </c>
    </row>
    <row r="883" spans="1:2" x14ac:dyDescent="0.3">
      <c r="A883" s="1">
        <f t="shared" si="29"/>
        <v>0</v>
      </c>
      <c r="B883" s="1">
        <f t="shared" si="28"/>
        <v>0</v>
      </c>
    </row>
    <row r="884" spans="1:2" x14ac:dyDescent="0.3">
      <c r="A884" s="1">
        <f t="shared" si="29"/>
        <v>0</v>
      </c>
      <c r="B884" s="1">
        <f t="shared" ref="B884:B910" si="30">A884</f>
        <v>0</v>
      </c>
    </row>
    <row r="885" spans="1:2" x14ac:dyDescent="0.3">
      <c r="A885" s="1">
        <f t="shared" si="29"/>
        <v>0</v>
      </c>
      <c r="B885" s="1">
        <f t="shared" si="30"/>
        <v>0</v>
      </c>
    </row>
    <row r="886" spans="1:2" x14ac:dyDescent="0.3">
      <c r="A886" s="1">
        <f t="shared" si="29"/>
        <v>0</v>
      </c>
      <c r="B886" s="1">
        <f t="shared" si="30"/>
        <v>0</v>
      </c>
    </row>
    <row r="887" spans="1:2" x14ac:dyDescent="0.3">
      <c r="A887" s="1">
        <f t="shared" si="29"/>
        <v>0</v>
      </c>
      <c r="B887" s="1">
        <f t="shared" si="30"/>
        <v>0</v>
      </c>
    </row>
    <row r="888" spans="1:2" x14ac:dyDescent="0.3">
      <c r="A888" s="1">
        <f t="shared" si="29"/>
        <v>0</v>
      </c>
      <c r="B888" s="1">
        <f t="shared" si="30"/>
        <v>0</v>
      </c>
    </row>
    <row r="889" spans="1:2" x14ac:dyDescent="0.3">
      <c r="A889" s="1">
        <f t="shared" si="29"/>
        <v>0</v>
      </c>
      <c r="B889" s="1">
        <f t="shared" si="30"/>
        <v>0</v>
      </c>
    </row>
    <row r="890" spans="1:2" x14ac:dyDescent="0.3">
      <c r="A890" s="1">
        <f t="shared" si="29"/>
        <v>0</v>
      </c>
      <c r="B890" s="1">
        <f t="shared" si="30"/>
        <v>0</v>
      </c>
    </row>
    <row r="891" spans="1:2" x14ac:dyDescent="0.3">
      <c r="A891" s="1">
        <f t="shared" si="29"/>
        <v>0</v>
      </c>
      <c r="B891" s="1">
        <f t="shared" si="30"/>
        <v>0</v>
      </c>
    </row>
    <row r="892" spans="1:2" x14ac:dyDescent="0.3">
      <c r="A892" s="1">
        <f t="shared" si="29"/>
        <v>0</v>
      </c>
      <c r="B892" s="1">
        <f t="shared" si="30"/>
        <v>0</v>
      </c>
    </row>
    <row r="893" spans="1:2" x14ac:dyDescent="0.3">
      <c r="A893" s="1">
        <f t="shared" si="29"/>
        <v>0</v>
      </c>
      <c r="B893" s="1">
        <f t="shared" si="30"/>
        <v>0</v>
      </c>
    </row>
    <row r="894" spans="1:2" x14ac:dyDescent="0.3">
      <c r="A894" s="1">
        <f t="shared" si="29"/>
        <v>0</v>
      </c>
      <c r="B894" s="1">
        <f t="shared" si="30"/>
        <v>0</v>
      </c>
    </row>
    <row r="895" spans="1:2" x14ac:dyDescent="0.3">
      <c r="A895" s="1">
        <f t="shared" si="29"/>
        <v>0</v>
      </c>
      <c r="B895" s="1">
        <f t="shared" si="30"/>
        <v>0</v>
      </c>
    </row>
    <row r="896" spans="1:2" x14ac:dyDescent="0.3">
      <c r="A896" s="1">
        <f t="shared" si="29"/>
        <v>0</v>
      </c>
      <c r="B896" s="1">
        <f t="shared" si="30"/>
        <v>0</v>
      </c>
    </row>
    <row r="897" spans="1:2" x14ac:dyDescent="0.3">
      <c r="A897" s="1">
        <f t="shared" si="29"/>
        <v>0</v>
      </c>
      <c r="B897" s="1">
        <f t="shared" si="30"/>
        <v>0</v>
      </c>
    </row>
    <row r="898" spans="1:2" x14ac:dyDescent="0.3">
      <c r="A898" s="1">
        <f t="shared" si="29"/>
        <v>0</v>
      </c>
      <c r="B898" s="1">
        <f t="shared" si="30"/>
        <v>0</v>
      </c>
    </row>
    <row r="899" spans="1:2" x14ac:dyDescent="0.3">
      <c r="A899" s="1">
        <f t="shared" si="29"/>
        <v>0</v>
      </c>
      <c r="B899" s="1">
        <f t="shared" si="30"/>
        <v>0</v>
      </c>
    </row>
    <row r="900" spans="1:2" x14ac:dyDescent="0.3">
      <c r="A900" s="1">
        <f t="shared" si="29"/>
        <v>0</v>
      </c>
      <c r="B900" s="1">
        <f t="shared" si="30"/>
        <v>0</v>
      </c>
    </row>
    <row r="901" spans="1:2" x14ac:dyDescent="0.3">
      <c r="A901" s="1">
        <f t="shared" si="29"/>
        <v>0</v>
      </c>
      <c r="B901" s="1">
        <f t="shared" si="30"/>
        <v>0</v>
      </c>
    </row>
    <row r="902" spans="1:2" x14ac:dyDescent="0.3">
      <c r="A902" s="1">
        <f t="shared" si="29"/>
        <v>0</v>
      </c>
      <c r="B902" s="1">
        <f t="shared" si="30"/>
        <v>0</v>
      </c>
    </row>
    <row r="903" spans="1:2" x14ac:dyDescent="0.3">
      <c r="A903" s="1">
        <f t="shared" si="29"/>
        <v>0</v>
      </c>
      <c r="B903" s="1">
        <f t="shared" si="30"/>
        <v>0</v>
      </c>
    </row>
    <row r="904" spans="1:2" x14ac:dyDescent="0.3">
      <c r="A904" s="1">
        <f t="shared" si="29"/>
        <v>0</v>
      </c>
      <c r="B904" s="1">
        <f t="shared" si="30"/>
        <v>0</v>
      </c>
    </row>
    <row r="905" spans="1:2" x14ac:dyDescent="0.3">
      <c r="A905" s="1">
        <f t="shared" si="29"/>
        <v>0</v>
      </c>
      <c r="B905" s="1">
        <f t="shared" si="30"/>
        <v>0</v>
      </c>
    </row>
    <row r="906" spans="1:2" x14ac:dyDescent="0.3">
      <c r="A906" s="1">
        <f t="shared" si="29"/>
        <v>0</v>
      </c>
      <c r="B906" s="1">
        <f t="shared" si="30"/>
        <v>0</v>
      </c>
    </row>
    <row r="907" spans="1:2" x14ac:dyDescent="0.3">
      <c r="A907" s="1">
        <f t="shared" si="29"/>
        <v>0</v>
      </c>
      <c r="B907" s="1">
        <f t="shared" si="30"/>
        <v>0</v>
      </c>
    </row>
    <row r="908" spans="1:2" x14ac:dyDescent="0.3">
      <c r="A908" s="1">
        <f t="shared" si="29"/>
        <v>0</v>
      </c>
      <c r="B908" s="1">
        <f t="shared" si="30"/>
        <v>0</v>
      </c>
    </row>
    <row r="909" spans="1:2" x14ac:dyDescent="0.3">
      <c r="A909" s="1">
        <f t="shared" si="29"/>
        <v>0</v>
      </c>
      <c r="B909" s="1">
        <f t="shared" si="30"/>
        <v>0</v>
      </c>
    </row>
    <row r="910" spans="1:2" x14ac:dyDescent="0.3">
      <c r="A910" s="1">
        <f t="shared" si="29"/>
        <v>0</v>
      </c>
      <c r="B910" s="1">
        <f t="shared" si="3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2BDC9-1660-4D76-A65C-CF36AB990054}">
  <dimension ref="A1:E852"/>
  <sheetViews>
    <sheetView workbookViewId="0">
      <selection activeCell="R25" sqref="R25"/>
    </sheetView>
  </sheetViews>
  <sheetFormatPr defaultRowHeight="14.4" x14ac:dyDescent="0.3"/>
  <cols>
    <col min="1" max="1" width="45.21875" bestFit="1" customWidth="1"/>
    <col min="2" max="2" width="66" bestFit="1" customWidth="1"/>
    <col min="3" max="3" width="7.77734375" bestFit="1" customWidth="1"/>
    <col min="4" max="4" width="12.109375" bestFit="1" customWidth="1"/>
    <col min="5" max="5" width="10.77734375" bestFit="1" customWidth="1"/>
  </cols>
  <sheetData>
    <row r="1" spans="1:5" x14ac:dyDescent="0.3">
      <c r="A1" s="2" t="s">
        <v>654</v>
      </c>
      <c r="B1" s="2" t="s">
        <v>651</v>
      </c>
      <c r="C1" s="2" t="s">
        <v>655</v>
      </c>
      <c r="D1" s="2" t="s">
        <v>652</v>
      </c>
      <c r="E1" s="2" t="s">
        <v>656</v>
      </c>
    </row>
    <row r="2" spans="1:5" x14ac:dyDescent="0.3">
      <c r="A2" t="s">
        <v>657</v>
      </c>
      <c r="B2" t="s">
        <v>658</v>
      </c>
      <c r="C2" t="s">
        <v>28</v>
      </c>
      <c r="D2" t="s">
        <v>659</v>
      </c>
      <c r="E2" t="s">
        <v>660</v>
      </c>
    </row>
    <row r="3" spans="1:5" x14ac:dyDescent="0.3">
      <c r="A3" t="s">
        <v>657</v>
      </c>
      <c r="B3" t="s">
        <v>661</v>
      </c>
      <c r="C3" t="s">
        <v>28</v>
      </c>
      <c r="D3" t="s">
        <v>662</v>
      </c>
      <c r="E3" t="s">
        <v>663</v>
      </c>
    </row>
    <row r="4" spans="1:5" x14ac:dyDescent="0.3">
      <c r="A4" t="s">
        <v>657</v>
      </c>
      <c r="B4" t="s">
        <v>664</v>
      </c>
      <c r="C4" t="s">
        <v>28</v>
      </c>
      <c r="D4" t="s">
        <v>665</v>
      </c>
      <c r="E4" t="s">
        <v>666</v>
      </c>
    </row>
    <row r="5" spans="1:5" x14ac:dyDescent="0.3">
      <c r="A5" t="s">
        <v>657</v>
      </c>
      <c r="B5" t="s">
        <v>667</v>
      </c>
      <c r="C5" t="s">
        <v>28</v>
      </c>
      <c r="D5" t="s">
        <v>662</v>
      </c>
      <c r="E5" t="s">
        <v>668</v>
      </c>
    </row>
    <row r="6" spans="1:5" x14ac:dyDescent="0.3">
      <c r="A6" t="s">
        <v>657</v>
      </c>
      <c r="B6" t="s">
        <v>669</v>
      </c>
      <c r="C6" t="s">
        <v>28</v>
      </c>
      <c r="D6" t="s">
        <v>662</v>
      </c>
      <c r="E6" t="s">
        <v>670</v>
      </c>
    </row>
    <row r="7" spans="1:5" x14ac:dyDescent="0.3">
      <c r="A7" t="s">
        <v>657</v>
      </c>
      <c r="B7" t="s">
        <v>671</v>
      </c>
      <c r="C7" t="s">
        <v>28</v>
      </c>
      <c r="D7" t="s">
        <v>672</v>
      </c>
      <c r="E7" t="s">
        <v>673</v>
      </c>
    </row>
    <row r="8" spans="1:5" x14ac:dyDescent="0.3">
      <c r="A8" t="s">
        <v>657</v>
      </c>
      <c r="B8" t="s">
        <v>674</v>
      </c>
      <c r="C8" t="s">
        <v>28</v>
      </c>
      <c r="D8" t="s">
        <v>665</v>
      </c>
      <c r="E8" t="s">
        <v>675</v>
      </c>
    </row>
    <row r="9" spans="1:5" x14ac:dyDescent="0.3">
      <c r="A9" t="s">
        <v>657</v>
      </c>
      <c r="B9" t="s">
        <v>676</v>
      </c>
      <c r="C9" t="s">
        <v>28</v>
      </c>
      <c r="D9" t="s">
        <v>662</v>
      </c>
      <c r="E9" t="s">
        <v>677</v>
      </c>
    </row>
    <row r="10" spans="1:5" x14ac:dyDescent="0.3">
      <c r="A10" t="s">
        <v>657</v>
      </c>
      <c r="B10" t="s">
        <v>678</v>
      </c>
      <c r="C10" t="s">
        <v>28</v>
      </c>
      <c r="D10" t="s">
        <v>665</v>
      </c>
      <c r="E10" t="s">
        <v>679</v>
      </c>
    </row>
    <row r="11" spans="1:5" x14ac:dyDescent="0.3">
      <c r="A11" t="s">
        <v>657</v>
      </c>
      <c r="B11" t="s">
        <v>680</v>
      </c>
      <c r="C11" t="s">
        <v>28</v>
      </c>
      <c r="D11" t="s">
        <v>662</v>
      </c>
      <c r="E11" t="s">
        <v>681</v>
      </c>
    </row>
    <row r="12" spans="1:5" x14ac:dyDescent="0.3">
      <c r="A12" t="s">
        <v>657</v>
      </c>
      <c r="B12" t="s">
        <v>682</v>
      </c>
      <c r="C12" t="s">
        <v>28</v>
      </c>
      <c r="D12" t="s">
        <v>662</v>
      </c>
      <c r="E12" t="s">
        <v>683</v>
      </c>
    </row>
    <row r="13" spans="1:5" x14ac:dyDescent="0.3">
      <c r="A13" t="s">
        <v>657</v>
      </c>
      <c r="B13" t="s">
        <v>684</v>
      </c>
      <c r="C13" t="s">
        <v>28</v>
      </c>
      <c r="D13" t="s">
        <v>662</v>
      </c>
      <c r="E13" t="s">
        <v>685</v>
      </c>
    </row>
    <row r="14" spans="1:5" x14ac:dyDescent="0.3">
      <c r="A14" t="s">
        <v>657</v>
      </c>
      <c r="B14" t="s">
        <v>686</v>
      </c>
      <c r="C14" t="s">
        <v>28</v>
      </c>
      <c r="D14" t="s">
        <v>662</v>
      </c>
      <c r="E14" t="s">
        <v>687</v>
      </c>
    </row>
    <row r="15" spans="1:5" x14ac:dyDescent="0.3">
      <c r="A15" t="s">
        <v>688</v>
      </c>
      <c r="B15" t="s">
        <v>689</v>
      </c>
      <c r="C15" t="s">
        <v>32</v>
      </c>
      <c r="D15" t="s">
        <v>672</v>
      </c>
      <c r="E15" t="s">
        <v>690</v>
      </c>
    </row>
    <row r="16" spans="1:5" x14ac:dyDescent="0.3">
      <c r="A16" t="s">
        <v>688</v>
      </c>
      <c r="B16" t="s">
        <v>691</v>
      </c>
      <c r="C16" t="s">
        <v>32</v>
      </c>
      <c r="D16" t="s">
        <v>672</v>
      </c>
      <c r="E16" t="s">
        <v>692</v>
      </c>
    </row>
    <row r="17" spans="1:5" x14ac:dyDescent="0.3">
      <c r="A17" t="s">
        <v>688</v>
      </c>
      <c r="B17" t="s">
        <v>693</v>
      </c>
      <c r="C17" t="s">
        <v>32</v>
      </c>
      <c r="D17" t="s">
        <v>662</v>
      </c>
      <c r="E17" t="s">
        <v>694</v>
      </c>
    </row>
    <row r="18" spans="1:5" x14ac:dyDescent="0.3">
      <c r="A18" t="s">
        <v>688</v>
      </c>
      <c r="B18" t="s">
        <v>695</v>
      </c>
      <c r="C18" t="s">
        <v>32</v>
      </c>
      <c r="D18" t="s">
        <v>662</v>
      </c>
      <c r="E18" t="s">
        <v>696</v>
      </c>
    </row>
    <row r="19" spans="1:5" x14ac:dyDescent="0.3">
      <c r="A19" t="s">
        <v>688</v>
      </c>
      <c r="B19" t="s">
        <v>697</v>
      </c>
      <c r="C19" t="s">
        <v>32</v>
      </c>
      <c r="D19" t="s">
        <v>659</v>
      </c>
      <c r="E19" t="s">
        <v>698</v>
      </c>
    </row>
    <row r="20" spans="1:5" x14ac:dyDescent="0.3">
      <c r="A20" t="s">
        <v>688</v>
      </c>
      <c r="B20" t="s">
        <v>699</v>
      </c>
      <c r="C20" t="s">
        <v>32</v>
      </c>
      <c r="D20" t="s">
        <v>672</v>
      </c>
      <c r="E20" t="s">
        <v>700</v>
      </c>
    </row>
    <row r="21" spans="1:5" x14ac:dyDescent="0.3">
      <c r="A21" t="s">
        <v>688</v>
      </c>
      <c r="B21" t="s">
        <v>701</v>
      </c>
      <c r="C21" t="s">
        <v>32</v>
      </c>
      <c r="D21" t="s">
        <v>672</v>
      </c>
      <c r="E21" t="s">
        <v>702</v>
      </c>
    </row>
    <row r="22" spans="1:5" x14ac:dyDescent="0.3">
      <c r="A22" t="s">
        <v>688</v>
      </c>
      <c r="B22" t="s">
        <v>703</v>
      </c>
      <c r="C22" t="s">
        <v>32</v>
      </c>
      <c r="D22" t="s">
        <v>662</v>
      </c>
      <c r="E22" t="s">
        <v>704</v>
      </c>
    </row>
    <row r="23" spans="1:5" x14ac:dyDescent="0.3">
      <c r="A23" t="s">
        <v>688</v>
      </c>
      <c r="B23" t="s">
        <v>705</v>
      </c>
      <c r="C23" t="s">
        <v>32</v>
      </c>
      <c r="D23" t="s">
        <v>662</v>
      </c>
      <c r="E23" t="s">
        <v>706</v>
      </c>
    </row>
    <row r="24" spans="1:5" x14ac:dyDescent="0.3">
      <c r="A24" t="s">
        <v>688</v>
      </c>
      <c r="B24" t="s">
        <v>707</v>
      </c>
      <c r="C24" t="s">
        <v>32</v>
      </c>
      <c r="D24" t="s">
        <v>672</v>
      </c>
      <c r="E24" t="s">
        <v>708</v>
      </c>
    </row>
    <row r="25" spans="1:5" x14ac:dyDescent="0.3">
      <c r="A25" t="s">
        <v>688</v>
      </c>
      <c r="B25" t="s">
        <v>709</v>
      </c>
      <c r="C25" t="s">
        <v>32</v>
      </c>
      <c r="D25" t="s">
        <v>659</v>
      </c>
      <c r="E25" t="s">
        <v>710</v>
      </c>
    </row>
    <row r="26" spans="1:5" x14ac:dyDescent="0.3">
      <c r="A26" t="s">
        <v>688</v>
      </c>
      <c r="B26" t="s">
        <v>711</v>
      </c>
      <c r="C26" t="s">
        <v>32</v>
      </c>
      <c r="D26" t="s">
        <v>662</v>
      </c>
      <c r="E26" t="s">
        <v>712</v>
      </c>
    </row>
    <row r="27" spans="1:5" x14ac:dyDescent="0.3">
      <c r="A27" t="s">
        <v>688</v>
      </c>
      <c r="B27" t="s">
        <v>713</v>
      </c>
      <c r="C27" t="s">
        <v>32</v>
      </c>
      <c r="D27" t="s">
        <v>672</v>
      </c>
      <c r="E27" t="s">
        <v>714</v>
      </c>
    </row>
    <row r="28" spans="1:5" x14ac:dyDescent="0.3">
      <c r="A28" t="s">
        <v>688</v>
      </c>
      <c r="B28" t="s">
        <v>715</v>
      </c>
      <c r="C28" t="s">
        <v>32</v>
      </c>
      <c r="D28" t="s">
        <v>672</v>
      </c>
      <c r="E28" t="s">
        <v>716</v>
      </c>
    </row>
    <row r="29" spans="1:5" x14ac:dyDescent="0.3">
      <c r="A29" t="s">
        <v>688</v>
      </c>
      <c r="B29" t="s">
        <v>717</v>
      </c>
      <c r="C29" t="s">
        <v>32</v>
      </c>
      <c r="D29" t="s">
        <v>662</v>
      </c>
      <c r="E29" t="s">
        <v>718</v>
      </c>
    </row>
    <row r="30" spans="1:5" x14ac:dyDescent="0.3">
      <c r="A30" t="s">
        <v>688</v>
      </c>
      <c r="B30" t="s">
        <v>719</v>
      </c>
      <c r="C30" t="s">
        <v>32</v>
      </c>
      <c r="D30" t="s">
        <v>720</v>
      </c>
      <c r="E30" t="s">
        <v>721</v>
      </c>
    </row>
    <row r="31" spans="1:5" x14ac:dyDescent="0.3">
      <c r="A31" t="s">
        <v>688</v>
      </c>
      <c r="B31" t="s">
        <v>722</v>
      </c>
      <c r="C31" t="s">
        <v>32</v>
      </c>
      <c r="D31" t="s">
        <v>672</v>
      </c>
      <c r="E31" t="s">
        <v>723</v>
      </c>
    </row>
    <row r="32" spans="1:5" x14ac:dyDescent="0.3">
      <c r="A32" t="s">
        <v>688</v>
      </c>
      <c r="B32" t="s">
        <v>724</v>
      </c>
      <c r="C32" t="s">
        <v>32</v>
      </c>
      <c r="D32" t="s">
        <v>662</v>
      </c>
      <c r="E32" t="s">
        <v>725</v>
      </c>
    </row>
    <row r="33" spans="1:5" x14ac:dyDescent="0.3">
      <c r="A33" t="s">
        <v>688</v>
      </c>
      <c r="B33" t="s">
        <v>726</v>
      </c>
      <c r="C33" t="s">
        <v>32</v>
      </c>
      <c r="D33" t="s">
        <v>672</v>
      </c>
      <c r="E33" t="s">
        <v>727</v>
      </c>
    </row>
    <row r="34" spans="1:5" x14ac:dyDescent="0.3">
      <c r="A34" t="s">
        <v>688</v>
      </c>
      <c r="B34" t="s">
        <v>728</v>
      </c>
      <c r="C34" t="s">
        <v>32</v>
      </c>
      <c r="D34" t="s">
        <v>662</v>
      </c>
      <c r="E34" t="s">
        <v>729</v>
      </c>
    </row>
    <row r="35" spans="1:5" x14ac:dyDescent="0.3">
      <c r="A35" t="s">
        <v>688</v>
      </c>
      <c r="B35" t="s">
        <v>730</v>
      </c>
      <c r="C35" t="s">
        <v>32</v>
      </c>
      <c r="D35" t="s">
        <v>659</v>
      </c>
      <c r="E35" t="s">
        <v>731</v>
      </c>
    </row>
    <row r="36" spans="1:5" x14ac:dyDescent="0.3">
      <c r="A36" t="s">
        <v>688</v>
      </c>
      <c r="B36" t="s">
        <v>732</v>
      </c>
      <c r="C36" t="s">
        <v>32</v>
      </c>
      <c r="D36" t="s">
        <v>665</v>
      </c>
      <c r="E36" t="s">
        <v>733</v>
      </c>
    </row>
    <row r="37" spans="1:5" x14ac:dyDescent="0.3">
      <c r="A37" t="s">
        <v>688</v>
      </c>
      <c r="B37" t="s">
        <v>734</v>
      </c>
      <c r="C37" t="s">
        <v>32</v>
      </c>
      <c r="D37" t="s">
        <v>672</v>
      </c>
      <c r="E37" t="s">
        <v>735</v>
      </c>
    </row>
    <row r="38" spans="1:5" x14ac:dyDescent="0.3">
      <c r="A38" t="s">
        <v>688</v>
      </c>
      <c r="B38" t="s">
        <v>736</v>
      </c>
      <c r="C38" t="s">
        <v>32</v>
      </c>
      <c r="D38" t="s">
        <v>659</v>
      </c>
      <c r="E38" t="s">
        <v>737</v>
      </c>
    </row>
    <row r="39" spans="1:5" x14ac:dyDescent="0.3">
      <c r="A39" t="s">
        <v>688</v>
      </c>
      <c r="B39" t="s">
        <v>738</v>
      </c>
      <c r="C39" t="s">
        <v>32</v>
      </c>
      <c r="D39" t="s">
        <v>672</v>
      </c>
      <c r="E39" t="s">
        <v>739</v>
      </c>
    </row>
    <row r="40" spans="1:5" x14ac:dyDescent="0.3">
      <c r="A40" t="s">
        <v>688</v>
      </c>
      <c r="B40" t="s">
        <v>740</v>
      </c>
      <c r="C40" t="s">
        <v>32</v>
      </c>
      <c r="D40" t="s">
        <v>672</v>
      </c>
      <c r="E40" t="s">
        <v>741</v>
      </c>
    </row>
    <row r="41" spans="1:5" x14ac:dyDescent="0.3">
      <c r="A41" t="s">
        <v>688</v>
      </c>
      <c r="B41" t="s">
        <v>742</v>
      </c>
      <c r="C41" t="s">
        <v>32</v>
      </c>
      <c r="D41" t="s">
        <v>659</v>
      </c>
      <c r="E41" t="s">
        <v>743</v>
      </c>
    </row>
    <row r="42" spans="1:5" x14ac:dyDescent="0.3">
      <c r="A42" t="s">
        <v>688</v>
      </c>
      <c r="B42" t="s">
        <v>744</v>
      </c>
      <c r="C42" t="s">
        <v>32</v>
      </c>
      <c r="D42" t="s">
        <v>662</v>
      </c>
      <c r="E42" t="s">
        <v>745</v>
      </c>
    </row>
    <row r="43" spans="1:5" x14ac:dyDescent="0.3">
      <c r="A43" t="s">
        <v>688</v>
      </c>
      <c r="B43" t="s">
        <v>746</v>
      </c>
      <c r="C43" t="s">
        <v>32</v>
      </c>
      <c r="D43" t="s">
        <v>747</v>
      </c>
      <c r="E43" t="s">
        <v>748</v>
      </c>
    </row>
    <row r="44" spans="1:5" x14ac:dyDescent="0.3">
      <c r="A44" t="s">
        <v>688</v>
      </c>
      <c r="B44" t="s">
        <v>749</v>
      </c>
      <c r="C44" t="s">
        <v>32</v>
      </c>
      <c r="D44" t="s">
        <v>750</v>
      </c>
      <c r="E44" t="s">
        <v>751</v>
      </c>
    </row>
    <row r="45" spans="1:5" x14ac:dyDescent="0.3">
      <c r="A45" t="s">
        <v>688</v>
      </c>
      <c r="B45" t="s">
        <v>752</v>
      </c>
      <c r="C45" t="s">
        <v>32</v>
      </c>
      <c r="D45" t="s">
        <v>659</v>
      </c>
      <c r="E45" t="s">
        <v>753</v>
      </c>
    </row>
    <row r="46" spans="1:5" x14ac:dyDescent="0.3">
      <c r="A46" t="s">
        <v>688</v>
      </c>
      <c r="B46" t="s">
        <v>754</v>
      </c>
      <c r="C46" t="s">
        <v>32</v>
      </c>
      <c r="D46" t="s">
        <v>672</v>
      </c>
      <c r="E46" t="s">
        <v>755</v>
      </c>
    </row>
    <row r="47" spans="1:5" x14ac:dyDescent="0.3">
      <c r="A47" t="s">
        <v>688</v>
      </c>
      <c r="B47" t="s">
        <v>756</v>
      </c>
      <c r="C47" t="s">
        <v>32</v>
      </c>
      <c r="D47" t="s">
        <v>665</v>
      </c>
      <c r="E47" t="s">
        <v>757</v>
      </c>
    </row>
    <row r="48" spans="1:5" x14ac:dyDescent="0.3">
      <c r="A48" t="s">
        <v>688</v>
      </c>
      <c r="B48" t="s">
        <v>758</v>
      </c>
      <c r="C48" t="s">
        <v>32</v>
      </c>
      <c r="D48" t="s">
        <v>750</v>
      </c>
      <c r="E48" t="s">
        <v>759</v>
      </c>
    </row>
    <row r="49" spans="1:5" x14ac:dyDescent="0.3">
      <c r="A49" t="s">
        <v>688</v>
      </c>
      <c r="B49" t="s">
        <v>760</v>
      </c>
      <c r="C49" t="s">
        <v>32</v>
      </c>
      <c r="D49" t="s">
        <v>672</v>
      </c>
      <c r="E49" t="s">
        <v>761</v>
      </c>
    </row>
    <row r="50" spans="1:5" x14ac:dyDescent="0.3">
      <c r="A50" t="s">
        <v>688</v>
      </c>
      <c r="B50" t="s">
        <v>762</v>
      </c>
      <c r="C50" t="s">
        <v>32</v>
      </c>
      <c r="D50" t="s">
        <v>662</v>
      </c>
      <c r="E50" t="s">
        <v>763</v>
      </c>
    </row>
    <row r="51" spans="1:5" x14ac:dyDescent="0.3">
      <c r="A51" t="s">
        <v>688</v>
      </c>
      <c r="B51" t="s">
        <v>764</v>
      </c>
      <c r="C51" t="s">
        <v>32</v>
      </c>
      <c r="D51" t="s">
        <v>672</v>
      </c>
      <c r="E51" t="s">
        <v>765</v>
      </c>
    </row>
    <row r="52" spans="1:5" x14ac:dyDescent="0.3">
      <c r="A52" t="s">
        <v>688</v>
      </c>
      <c r="B52" t="s">
        <v>766</v>
      </c>
      <c r="C52" t="s">
        <v>32</v>
      </c>
      <c r="D52" t="s">
        <v>659</v>
      </c>
      <c r="E52" t="s">
        <v>767</v>
      </c>
    </row>
    <row r="53" spans="1:5" x14ac:dyDescent="0.3">
      <c r="A53" t="s">
        <v>688</v>
      </c>
      <c r="B53" t="s">
        <v>768</v>
      </c>
      <c r="C53" t="s">
        <v>32</v>
      </c>
      <c r="D53" t="s">
        <v>672</v>
      </c>
      <c r="E53" t="s">
        <v>769</v>
      </c>
    </row>
    <row r="54" spans="1:5" x14ac:dyDescent="0.3">
      <c r="A54" t="s">
        <v>688</v>
      </c>
      <c r="B54" t="s">
        <v>770</v>
      </c>
      <c r="C54" t="s">
        <v>32</v>
      </c>
      <c r="D54" t="s">
        <v>659</v>
      </c>
      <c r="E54" t="s">
        <v>771</v>
      </c>
    </row>
    <row r="55" spans="1:5" x14ac:dyDescent="0.3">
      <c r="A55" t="s">
        <v>688</v>
      </c>
      <c r="B55" t="s">
        <v>772</v>
      </c>
      <c r="C55" t="s">
        <v>32</v>
      </c>
      <c r="D55" t="s">
        <v>750</v>
      </c>
      <c r="E55" t="s">
        <v>773</v>
      </c>
    </row>
    <row r="56" spans="1:5" x14ac:dyDescent="0.3">
      <c r="A56" t="s">
        <v>688</v>
      </c>
      <c r="B56" t="s">
        <v>774</v>
      </c>
      <c r="C56" t="s">
        <v>32</v>
      </c>
      <c r="D56" t="s">
        <v>672</v>
      </c>
      <c r="E56" t="s">
        <v>775</v>
      </c>
    </row>
    <row r="57" spans="1:5" x14ac:dyDescent="0.3">
      <c r="A57" t="s">
        <v>688</v>
      </c>
      <c r="B57" t="s">
        <v>776</v>
      </c>
      <c r="C57" t="s">
        <v>32</v>
      </c>
      <c r="D57" t="s">
        <v>777</v>
      </c>
      <c r="E57" t="s">
        <v>778</v>
      </c>
    </row>
    <row r="58" spans="1:5" x14ac:dyDescent="0.3">
      <c r="A58" t="s">
        <v>688</v>
      </c>
      <c r="B58" t="s">
        <v>779</v>
      </c>
      <c r="C58" t="s">
        <v>32</v>
      </c>
      <c r="D58" t="s">
        <v>665</v>
      </c>
      <c r="E58" t="s">
        <v>780</v>
      </c>
    </row>
    <row r="59" spans="1:5" x14ac:dyDescent="0.3">
      <c r="A59" t="s">
        <v>688</v>
      </c>
      <c r="B59" t="s">
        <v>781</v>
      </c>
      <c r="C59" t="s">
        <v>32</v>
      </c>
      <c r="D59" t="s">
        <v>782</v>
      </c>
      <c r="E59" t="s">
        <v>783</v>
      </c>
    </row>
    <row r="60" spans="1:5" x14ac:dyDescent="0.3">
      <c r="A60" t="s">
        <v>688</v>
      </c>
      <c r="B60" t="s">
        <v>784</v>
      </c>
      <c r="C60" t="s">
        <v>32</v>
      </c>
      <c r="D60" t="s">
        <v>672</v>
      </c>
      <c r="E60" t="s">
        <v>785</v>
      </c>
    </row>
    <row r="61" spans="1:5" x14ac:dyDescent="0.3">
      <c r="A61" t="s">
        <v>688</v>
      </c>
      <c r="B61" t="s">
        <v>786</v>
      </c>
      <c r="C61" t="s">
        <v>32</v>
      </c>
      <c r="D61" t="s">
        <v>665</v>
      </c>
      <c r="E61" t="s">
        <v>787</v>
      </c>
    </row>
    <row r="62" spans="1:5" x14ac:dyDescent="0.3">
      <c r="A62" t="s">
        <v>688</v>
      </c>
      <c r="B62" t="s">
        <v>788</v>
      </c>
      <c r="C62" t="s">
        <v>32</v>
      </c>
      <c r="D62" t="s">
        <v>662</v>
      </c>
      <c r="E62" t="s">
        <v>789</v>
      </c>
    </row>
    <row r="63" spans="1:5" x14ac:dyDescent="0.3">
      <c r="A63" t="s">
        <v>688</v>
      </c>
      <c r="B63" t="s">
        <v>790</v>
      </c>
      <c r="C63" t="s">
        <v>32</v>
      </c>
      <c r="D63" t="s">
        <v>659</v>
      </c>
      <c r="E63" t="s">
        <v>791</v>
      </c>
    </row>
    <row r="64" spans="1:5" x14ac:dyDescent="0.3">
      <c r="A64" t="s">
        <v>688</v>
      </c>
      <c r="B64" t="s">
        <v>792</v>
      </c>
      <c r="C64" t="s">
        <v>32</v>
      </c>
      <c r="D64" t="s">
        <v>665</v>
      </c>
      <c r="E64" t="s">
        <v>793</v>
      </c>
    </row>
    <row r="65" spans="1:5" x14ac:dyDescent="0.3">
      <c r="A65" t="s">
        <v>688</v>
      </c>
      <c r="B65" t="s">
        <v>794</v>
      </c>
      <c r="C65" t="s">
        <v>32</v>
      </c>
      <c r="D65" t="s">
        <v>750</v>
      </c>
      <c r="E65" t="s">
        <v>795</v>
      </c>
    </row>
    <row r="66" spans="1:5" x14ac:dyDescent="0.3">
      <c r="A66" t="s">
        <v>688</v>
      </c>
      <c r="B66" t="s">
        <v>796</v>
      </c>
      <c r="C66" t="s">
        <v>32</v>
      </c>
      <c r="D66" t="s">
        <v>662</v>
      </c>
      <c r="E66" t="s">
        <v>797</v>
      </c>
    </row>
    <row r="67" spans="1:5" x14ac:dyDescent="0.3">
      <c r="A67" t="s">
        <v>688</v>
      </c>
      <c r="B67" t="s">
        <v>798</v>
      </c>
      <c r="C67" t="s">
        <v>32</v>
      </c>
      <c r="D67" t="s">
        <v>672</v>
      </c>
      <c r="E67" t="s">
        <v>799</v>
      </c>
    </row>
    <row r="68" spans="1:5" x14ac:dyDescent="0.3">
      <c r="A68" t="s">
        <v>688</v>
      </c>
      <c r="B68" t="s">
        <v>800</v>
      </c>
      <c r="C68" t="s">
        <v>32</v>
      </c>
      <c r="D68" t="s">
        <v>665</v>
      </c>
      <c r="E68" t="s">
        <v>801</v>
      </c>
    </row>
    <row r="69" spans="1:5" x14ac:dyDescent="0.3">
      <c r="A69" t="s">
        <v>688</v>
      </c>
      <c r="B69" t="s">
        <v>802</v>
      </c>
      <c r="C69" t="s">
        <v>32</v>
      </c>
      <c r="D69" t="s">
        <v>662</v>
      </c>
      <c r="E69" t="s">
        <v>803</v>
      </c>
    </row>
    <row r="70" spans="1:5" x14ac:dyDescent="0.3">
      <c r="A70" t="s">
        <v>688</v>
      </c>
      <c r="B70" t="s">
        <v>804</v>
      </c>
      <c r="C70" t="s">
        <v>32</v>
      </c>
      <c r="D70" t="s">
        <v>665</v>
      </c>
      <c r="E70" t="s">
        <v>805</v>
      </c>
    </row>
    <row r="71" spans="1:5" x14ac:dyDescent="0.3">
      <c r="A71" t="s">
        <v>688</v>
      </c>
      <c r="B71" t="s">
        <v>806</v>
      </c>
      <c r="C71" t="s">
        <v>32</v>
      </c>
      <c r="D71" t="s">
        <v>672</v>
      </c>
      <c r="E71" t="s">
        <v>807</v>
      </c>
    </row>
    <row r="72" spans="1:5" x14ac:dyDescent="0.3">
      <c r="A72" t="s">
        <v>688</v>
      </c>
      <c r="B72" t="s">
        <v>808</v>
      </c>
      <c r="C72" t="s">
        <v>32</v>
      </c>
      <c r="D72" t="s">
        <v>665</v>
      </c>
      <c r="E72" t="s">
        <v>809</v>
      </c>
    </row>
    <row r="73" spans="1:5" x14ac:dyDescent="0.3">
      <c r="A73" t="s">
        <v>688</v>
      </c>
      <c r="B73" t="s">
        <v>810</v>
      </c>
      <c r="C73" t="s">
        <v>32</v>
      </c>
      <c r="D73" t="s">
        <v>811</v>
      </c>
      <c r="E73" t="s">
        <v>812</v>
      </c>
    </row>
    <row r="74" spans="1:5" x14ac:dyDescent="0.3">
      <c r="A74" t="s">
        <v>688</v>
      </c>
      <c r="B74" t="s">
        <v>813</v>
      </c>
      <c r="C74" t="s">
        <v>32</v>
      </c>
      <c r="D74" t="s">
        <v>814</v>
      </c>
      <c r="E74" t="s">
        <v>815</v>
      </c>
    </row>
    <row r="75" spans="1:5" x14ac:dyDescent="0.3">
      <c r="A75" t="s">
        <v>688</v>
      </c>
      <c r="B75" t="s">
        <v>816</v>
      </c>
      <c r="C75" t="s">
        <v>32</v>
      </c>
      <c r="D75" t="s">
        <v>659</v>
      </c>
      <c r="E75" t="s">
        <v>817</v>
      </c>
    </row>
    <row r="76" spans="1:5" x14ac:dyDescent="0.3">
      <c r="A76" t="s">
        <v>688</v>
      </c>
      <c r="B76" t="s">
        <v>818</v>
      </c>
      <c r="C76" t="s">
        <v>32</v>
      </c>
      <c r="D76" t="s">
        <v>672</v>
      </c>
      <c r="E76" t="s">
        <v>819</v>
      </c>
    </row>
    <row r="77" spans="1:5" x14ac:dyDescent="0.3">
      <c r="A77" t="s">
        <v>688</v>
      </c>
      <c r="B77" t="s">
        <v>820</v>
      </c>
      <c r="C77" t="s">
        <v>32</v>
      </c>
      <c r="D77" t="s">
        <v>782</v>
      </c>
      <c r="E77" t="s">
        <v>821</v>
      </c>
    </row>
    <row r="78" spans="1:5" x14ac:dyDescent="0.3">
      <c r="A78" t="s">
        <v>688</v>
      </c>
      <c r="B78" t="s">
        <v>822</v>
      </c>
      <c r="C78" t="s">
        <v>32</v>
      </c>
      <c r="D78" t="s">
        <v>665</v>
      </c>
      <c r="E78" t="s">
        <v>823</v>
      </c>
    </row>
    <row r="79" spans="1:5" x14ac:dyDescent="0.3">
      <c r="A79" t="s">
        <v>688</v>
      </c>
      <c r="B79" t="s">
        <v>824</v>
      </c>
      <c r="C79" t="s">
        <v>32</v>
      </c>
      <c r="D79" t="s">
        <v>662</v>
      </c>
      <c r="E79" t="s">
        <v>825</v>
      </c>
    </row>
    <row r="80" spans="1:5" x14ac:dyDescent="0.3">
      <c r="A80" t="s">
        <v>688</v>
      </c>
      <c r="B80" t="s">
        <v>826</v>
      </c>
      <c r="C80" t="s">
        <v>32</v>
      </c>
      <c r="D80" t="s">
        <v>662</v>
      </c>
      <c r="E80" t="s">
        <v>827</v>
      </c>
    </row>
    <row r="81" spans="1:5" x14ac:dyDescent="0.3">
      <c r="A81" t="s">
        <v>688</v>
      </c>
      <c r="B81" t="s">
        <v>828</v>
      </c>
      <c r="C81" t="s">
        <v>32</v>
      </c>
      <c r="D81" t="s">
        <v>665</v>
      </c>
      <c r="E81" t="s">
        <v>829</v>
      </c>
    </row>
    <row r="82" spans="1:5" x14ac:dyDescent="0.3">
      <c r="A82" t="s">
        <v>688</v>
      </c>
      <c r="B82" t="s">
        <v>830</v>
      </c>
      <c r="C82" t="s">
        <v>32</v>
      </c>
      <c r="D82" t="s">
        <v>665</v>
      </c>
      <c r="E82" t="s">
        <v>831</v>
      </c>
    </row>
    <row r="83" spans="1:5" x14ac:dyDescent="0.3">
      <c r="A83" t="s">
        <v>688</v>
      </c>
      <c r="B83" t="s">
        <v>832</v>
      </c>
      <c r="C83" t="s">
        <v>32</v>
      </c>
      <c r="D83" t="s">
        <v>833</v>
      </c>
      <c r="E83" t="s">
        <v>834</v>
      </c>
    </row>
    <row r="84" spans="1:5" x14ac:dyDescent="0.3">
      <c r="A84" t="s">
        <v>688</v>
      </c>
      <c r="B84" t="s">
        <v>835</v>
      </c>
      <c r="C84" t="s">
        <v>32</v>
      </c>
      <c r="D84" t="s">
        <v>665</v>
      </c>
      <c r="E84" t="s">
        <v>836</v>
      </c>
    </row>
    <row r="85" spans="1:5" x14ac:dyDescent="0.3">
      <c r="A85" t="s">
        <v>688</v>
      </c>
      <c r="B85" t="s">
        <v>837</v>
      </c>
      <c r="C85" t="s">
        <v>32</v>
      </c>
      <c r="D85" t="s">
        <v>665</v>
      </c>
      <c r="E85" t="s">
        <v>838</v>
      </c>
    </row>
    <row r="86" spans="1:5" x14ac:dyDescent="0.3">
      <c r="A86" t="s">
        <v>688</v>
      </c>
      <c r="B86" t="s">
        <v>839</v>
      </c>
      <c r="C86" t="s">
        <v>32</v>
      </c>
      <c r="D86" t="s">
        <v>665</v>
      </c>
      <c r="E86" t="s">
        <v>840</v>
      </c>
    </row>
    <row r="87" spans="1:5" x14ac:dyDescent="0.3">
      <c r="A87" t="s">
        <v>688</v>
      </c>
      <c r="B87" t="s">
        <v>841</v>
      </c>
      <c r="C87" t="s">
        <v>32</v>
      </c>
      <c r="D87" t="s">
        <v>662</v>
      </c>
      <c r="E87" t="s">
        <v>842</v>
      </c>
    </row>
    <row r="88" spans="1:5" x14ac:dyDescent="0.3">
      <c r="A88" t="s">
        <v>688</v>
      </c>
      <c r="B88" t="s">
        <v>843</v>
      </c>
      <c r="C88" t="s">
        <v>32</v>
      </c>
      <c r="D88" t="s">
        <v>665</v>
      </c>
      <c r="E88" t="s">
        <v>844</v>
      </c>
    </row>
    <row r="89" spans="1:5" x14ac:dyDescent="0.3">
      <c r="A89" t="s">
        <v>688</v>
      </c>
      <c r="B89" t="s">
        <v>845</v>
      </c>
      <c r="C89" t="s">
        <v>32</v>
      </c>
      <c r="D89" t="s">
        <v>672</v>
      </c>
      <c r="E89" t="s">
        <v>846</v>
      </c>
    </row>
    <row r="90" spans="1:5" x14ac:dyDescent="0.3">
      <c r="A90" t="s">
        <v>688</v>
      </c>
      <c r="B90" t="s">
        <v>847</v>
      </c>
      <c r="C90" t="s">
        <v>32</v>
      </c>
      <c r="D90" t="s">
        <v>672</v>
      </c>
      <c r="E90" t="s">
        <v>848</v>
      </c>
    </row>
    <row r="91" spans="1:5" x14ac:dyDescent="0.3">
      <c r="A91" t="s">
        <v>688</v>
      </c>
      <c r="B91" t="s">
        <v>849</v>
      </c>
      <c r="C91" t="s">
        <v>32</v>
      </c>
      <c r="D91" t="s">
        <v>665</v>
      </c>
      <c r="E91" t="s">
        <v>850</v>
      </c>
    </row>
    <row r="92" spans="1:5" x14ac:dyDescent="0.3">
      <c r="A92" t="s">
        <v>688</v>
      </c>
      <c r="B92" t="s">
        <v>851</v>
      </c>
      <c r="C92" t="s">
        <v>32</v>
      </c>
      <c r="D92" t="s">
        <v>659</v>
      </c>
      <c r="E92" t="s">
        <v>852</v>
      </c>
    </row>
    <row r="93" spans="1:5" x14ac:dyDescent="0.3">
      <c r="A93" t="s">
        <v>688</v>
      </c>
      <c r="B93" t="s">
        <v>853</v>
      </c>
      <c r="C93" t="s">
        <v>32</v>
      </c>
      <c r="D93" t="s">
        <v>672</v>
      </c>
      <c r="E93" t="s">
        <v>854</v>
      </c>
    </row>
    <row r="94" spans="1:5" x14ac:dyDescent="0.3">
      <c r="A94" t="s">
        <v>688</v>
      </c>
      <c r="B94" t="s">
        <v>855</v>
      </c>
      <c r="C94" t="s">
        <v>32</v>
      </c>
      <c r="D94" t="s">
        <v>672</v>
      </c>
      <c r="E94" t="s">
        <v>856</v>
      </c>
    </row>
    <row r="95" spans="1:5" x14ac:dyDescent="0.3">
      <c r="A95" t="s">
        <v>688</v>
      </c>
      <c r="B95" t="s">
        <v>857</v>
      </c>
      <c r="C95" t="s">
        <v>32</v>
      </c>
      <c r="D95" t="s">
        <v>662</v>
      </c>
      <c r="E95" t="s">
        <v>858</v>
      </c>
    </row>
    <row r="96" spans="1:5" x14ac:dyDescent="0.3">
      <c r="A96" t="s">
        <v>688</v>
      </c>
      <c r="B96" t="s">
        <v>859</v>
      </c>
      <c r="C96" t="s">
        <v>32</v>
      </c>
      <c r="D96" t="s">
        <v>662</v>
      </c>
      <c r="E96" t="s">
        <v>860</v>
      </c>
    </row>
    <row r="97" spans="1:5" x14ac:dyDescent="0.3">
      <c r="A97" t="s">
        <v>688</v>
      </c>
      <c r="B97" t="s">
        <v>861</v>
      </c>
      <c r="C97" t="s">
        <v>32</v>
      </c>
      <c r="D97" t="s">
        <v>672</v>
      </c>
      <c r="E97" t="s">
        <v>862</v>
      </c>
    </row>
    <row r="98" spans="1:5" x14ac:dyDescent="0.3">
      <c r="A98" t="s">
        <v>688</v>
      </c>
      <c r="B98" t="s">
        <v>863</v>
      </c>
      <c r="C98" t="s">
        <v>32</v>
      </c>
      <c r="D98" t="s">
        <v>662</v>
      </c>
      <c r="E98" t="s">
        <v>864</v>
      </c>
    </row>
    <row r="99" spans="1:5" x14ac:dyDescent="0.3">
      <c r="A99" t="s">
        <v>688</v>
      </c>
      <c r="B99" t="s">
        <v>865</v>
      </c>
      <c r="C99" t="s">
        <v>32</v>
      </c>
      <c r="D99" t="s">
        <v>662</v>
      </c>
      <c r="E99" t="s">
        <v>866</v>
      </c>
    </row>
    <row r="100" spans="1:5" x14ac:dyDescent="0.3">
      <c r="A100" t="s">
        <v>688</v>
      </c>
      <c r="B100" t="s">
        <v>867</v>
      </c>
      <c r="C100" t="s">
        <v>32</v>
      </c>
      <c r="D100" t="s">
        <v>662</v>
      </c>
      <c r="E100" t="s">
        <v>868</v>
      </c>
    </row>
    <row r="101" spans="1:5" x14ac:dyDescent="0.3">
      <c r="A101" t="s">
        <v>688</v>
      </c>
      <c r="B101" t="s">
        <v>869</v>
      </c>
      <c r="C101" t="s">
        <v>32</v>
      </c>
      <c r="D101" t="s">
        <v>665</v>
      </c>
      <c r="E101" t="s">
        <v>870</v>
      </c>
    </row>
    <row r="102" spans="1:5" x14ac:dyDescent="0.3">
      <c r="A102" t="s">
        <v>688</v>
      </c>
      <c r="B102" t="s">
        <v>871</v>
      </c>
      <c r="C102" t="s">
        <v>32</v>
      </c>
      <c r="D102" t="s">
        <v>782</v>
      </c>
      <c r="E102" t="s">
        <v>872</v>
      </c>
    </row>
    <row r="103" spans="1:5" x14ac:dyDescent="0.3">
      <c r="A103" t="s">
        <v>688</v>
      </c>
      <c r="B103" t="s">
        <v>873</v>
      </c>
      <c r="C103" t="s">
        <v>32</v>
      </c>
      <c r="D103" t="s">
        <v>672</v>
      </c>
      <c r="E103" t="s">
        <v>874</v>
      </c>
    </row>
    <row r="104" spans="1:5" x14ac:dyDescent="0.3">
      <c r="A104" t="s">
        <v>688</v>
      </c>
      <c r="B104" t="s">
        <v>875</v>
      </c>
      <c r="C104" t="s">
        <v>32</v>
      </c>
      <c r="D104" t="s">
        <v>662</v>
      </c>
      <c r="E104" t="s">
        <v>876</v>
      </c>
    </row>
    <row r="105" spans="1:5" x14ac:dyDescent="0.3">
      <c r="A105" t="s">
        <v>688</v>
      </c>
      <c r="B105" t="s">
        <v>877</v>
      </c>
      <c r="C105" t="s">
        <v>32</v>
      </c>
      <c r="D105" t="s">
        <v>672</v>
      </c>
      <c r="E105" t="s">
        <v>878</v>
      </c>
    </row>
    <row r="106" spans="1:5" x14ac:dyDescent="0.3">
      <c r="A106" t="s">
        <v>688</v>
      </c>
      <c r="B106" t="s">
        <v>879</v>
      </c>
      <c r="C106" t="s">
        <v>32</v>
      </c>
      <c r="D106" t="s">
        <v>672</v>
      </c>
      <c r="E106" t="s">
        <v>880</v>
      </c>
    </row>
    <row r="107" spans="1:5" x14ac:dyDescent="0.3">
      <c r="A107" t="s">
        <v>688</v>
      </c>
      <c r="B107" t="s">
        <v>881</v>
      </c>
      <c r="C107" t="s">
        <v>32</v>
      </c>
      <c r="D107" t="s">
        <v>672</v>
      </c>
      <c r="E107" t="s">
        <v>882</v>
      </c>
    </row>
    <row r="108" spans="1:5" x14ac:dyDescent="0.3">
      <c r="A108" t="s">
        <v>688</v>
      </c>
      <c r="B108" t="s">
        <v>883</v>
      </c>
      <c r="C108" t="s">
        <v>32</v>
      </c>
      <c r="D108" t="s">
        <v>672</v>
      </c>
      <c r="E108" t="s">
        <v>884</v>
      </c>
    </row>
    <row r="109" spans="1:5" x14ac:dyDescent="0.3">
      <c r="A109" t="s">
        <v>688</v>
      </c>
      <c r="B109" t="s">
        <v>885</v>
      </c>
      <c r="C109" t="s">
        <v>32</v>
      </c>
      <c r="D109" t="s">
        <v>665</v>
      </c>
      <c r="E109" t="s">
        <v>886</v>
      </c>
    </row>
    <row r="110" spans="1:5" x14ac:dyDescent="0.3">
      <c r="A110" t="s">
        <v>688</v>
      </c>
      <c r="B110" t="s">
        <v>887</v>
      </c>
      <c r="C110" t="s">
        <v>32</v>
      </c>
      <c r="D110" t="s">
        <v>672</v>
      </c>
      <c r="E110" t="s">
        <v>888</v>
      </c>
    </row>
    <row r="111" spans="1:5" x14ac:dyDescent="0.3">
      <c r="A111" t="s">
        <v>688</v>
      </c>
      <c r="B111" t="s">
        <v>889</v>
      </c>
      <c r="C111" t="s">
        <v>32</v>
      </c>
      <c r="D111" t="s">
        <v>662</v>
      </c>
      <c r="E111" t="s">
        <v>890</v>
      </c>
    </row>
    <row r="112" spans="1:5" x14ac:dyDescent="0.3">
      <c r="A112" t="s">
        <v>688</v>
      </c>
      <c r="B112" t="s">
        <v>891</v>
      </c>
      <c r="C112" t="s">
        <v>32</v>
      </c>
      <c r="D112" t="s">
        <v>662</v>
      </c>
      <c r="E112" t="s">
        <v>892</v>
      </c>
    </row>
    <row r="113" spans="1:5" x14ac:dyDescent="0.3">
      <c r="A113" t="s">
        <v>688</v>
      </c>
      <c r="B113" t="s">
        <v>893</v>
      </c>
      <c r="C113" t="s">
        <v>32</v>
      </c>
      <c r="D113" t="s">
        <v>662</v>
      </c>
      <c r="E113" t="s">
        <v>894</v>
      </c>
    </row>
    <row r="114" spans="1:5" x14ac:dyDescent="0.3">
      <c r="A114" t="s">
        <v>688</v>
      </c>
      <c r="B114" t="s">
        <v>895</v>
      </c>
      <c r="C114" t="s">
        <v>32</v>
      </c>
      <c r="D114" t="s">
        <v>662</v>
      </c>
      <c r="E114" t="s">
        <v>896</v>
      </c>
    </row>
    <row r="115" spans="1:5" x14ac:dyDescent="0.3">
      <c r="A115" t="s">
        <v>688</v>
      </c>
      <c r="B115" t="s">
        <v>897</v>
      </c>
      <c r="C115" t="s">
        <v>32</v>
      </c>
      <c r="D115" t="s">
        <v>662</v>
      </c>
      <c r="E115" t="s">
        <v>898</v>
      </c>
    </row>
    <row r="116" spans="1:5" x14ac:dyDescent="0.3">
      <c r="A116" t="s">
        <v>688</v>
      </c>
      <c r="B116" t="s">
        <v>899</v>
      </c>
      <c r="C116" t="s">
        <v>32</v>
      </c>
      <c r="D116" t="s">
        <v>900</v>
      </c>
      <c r="E116" t="s">
        <v>901</v>
      </c>
    </row>
    <row r="117" spans="1:5" x14ac:dyDescent="0.3">
      <c r="A117" t="s">
        <v>688</v>
      </c>
      <c r="B117" t="s">
        <v>902</v>
      </c>
      <c r="C117" t="s">
        <v>32</v>
      </c>
      <c r="D117" t="s">
        <v>659</v>
      </c>
      <c r="E117" t="s">
        <v>903</v>
      </c>
    </row>
    <row r="118" spans="1:5" x14ac:dyDescent="0.3">
      <c r="A118" t="s">
        <v>688</v>
      </c>
      <c r="B118" t="s">
        <v>905</v>
      </c>
      <c r="C118" t="s">
        <v>32</v>
      </c>
      <c r="D118" t="s">
        <v>662</v>
      </c>
      <c r="E118" t="s">
        <v>906</v>
      </c>
    </row>
    <row r="119" spans="1:5" x14ac:dyDescent="0.3">
      <c r="A119" t="s">
        <v>688</v>
      </c>
      <c r="B119" t="s">
        <v>907</v>
      </c>
      <c r="C119" t="s">
        <v>32</v>
      </c>
      <c r="D119" t="s">
        <v>662</v>
      </c>
      <c r="E119" t="s">
        <v>908</v>
      </c>
    </row>
    <row r="120" spans="1:5" x14ac:dyDescent="0.3">
      <c r="A120" t="s">
        <v>688</v>
      </c>
      <c r="B120" t="s">
        <v>909</v>
      </c>
      <c r="C120" t="s">
        <v>32</v>
      </c>
      <c r="D120" t="s">
        <v>662</v>
      </c>
      <c r="E120" t="s">
        <v>910</v>
      </c>
    </row>
    <row r="121" spans="1:5" x14ac:dyDescent="0.3">
      <c r="A121" t="s">
        <v>688</v>
      </c>
      <c r="B121" t="s">
        <v>911</v>
      </c>
      <c r="C121" t="s">
        <v>32</v>
      </c>
      <c r="D121" t="s">
        <v>672</v>
      </c>
      <c r="E121" t="s">
        <v>912</v>
      </c>
    </row>
    <row r="122" spans="1:5" x14ac:dyDescent="0.3">
      <c r="A122" t="s">
        <v>688</v>
      </c>
      <c r="B122" t="s">
        <v>913</v>
      </c>
      <c r="C122" t="s">
        <v>32</v>
      </c>
      <c r="D122" t="s">
        <v>672</v>
      </c>
      <c r="E122" t="s">
        <v>914</v>
      </c>
    </row>
    <row r="123" spans="1:5" x14ac:dyDescent="0.3">
      <c r="A123" t="s">
        <v>688</v>
      </c>
      <c r="B123" t="s">
        <v>915</v>
      </c>
      <c r="C123" t="s">
        <v>32</v>
      </c>
      <c r="D123" t="s">
        <v>672</v>
      </c>
      <c r="E123" t="s">
        <v>916</v>
      </c>
    </row>
    <row r="124" spans="1:5" x14ac:dyDescent="0.3">
      <c r="A124" t="s">
        <v>688</v>
      </c>
      <c r="B124" t="s">
        <v>917</v>
      </c>
      <c r="C124" t="s">
        <v>32</v>
      </c>
      <c r="D124" t="s">
        <v>665</v>
      </c>
      <c r="E124" t="s">
        <v>918</v>
      </c>
    </row>
    <row r="125" spans="1:5" x14ac:dyDescent="0.3">
      <c r="A125" t="s">
        <v>688</v>
      </c>
      <c r="B125" t="s">
        <v>919</v>
      </c>
      <c r="C125" t="s">
        <v>32</v>
      </c>
      <c r="D125" t="s">
        <v>672</v>
      </c>
      <c r="E125" t="s">
        <v>920</v>
      </c>
    </row>
    <row r="126" spans="1:5" x14ac:dyDescent="0.3">
      <c r="A126" t="s">
        <v>688</v>
      </c>
      <c r="B126" t="s">
        <v>921</v>
      </c>
      <c r="C126" t="s">
        <v>32</v>
      </c>
      <c r="D126" t="s">
        <v>659</v>
      </c>
      <c r="E126" t="s">
        <v>922</v>
      </c>
    </row>
    <row r="127" spans="1:5" x14ac:dyDescent="0.3">
      <c r="A127" t="s">
        <v>688</v>
      </c>
      <c r="B127" t="s">
        <v>923</v>
      </c>
      <c r="C127" t="s">
        <v>32</v>
      </c>
      <c r="D127" t="s">
        <v>665</v>
      </c>
      <c r="E127" t="s">
        <v>924</v>
      </c>
    </row>
    <row r="128" spans="1:5" x14ac:dyDescent="0.3">
      <c r="A128" t="s">
        <v>688</v>
      </c>
      <c r="B128" t="s">
        <v>925</v>
      </c>
      <c r="C128" t="s">
        <v>32</v>
      </c>
      <c r="D128" t="s">
        <v>672</v>
      </c>
      <c r="E128" t="s">
        <v>926</v>
      </c>
    </row>
    <row r="129" spans="1:5" x14ac:dyDescent="0.3">
      <c r="A129" t="s">
        <v>688</v>
      </c>
      <c r="B129" t="s">
        <v>927</v>
      </c>
      <c r="C129" t="s">
        <v>32</v>
      </c>
      <c r="D129" t="s">
        <v>662</v>
      </c>
      <c r="E129" t="s">
        <v>928</v>
      </c>
    </row>
    <row r="130" spans="1:5" x14ac:dyDescent="0.3">
      <c r="A130" t="s">
        <v>688</v>
      </c>
      <c r="B130" t="s">
        <v>929</v>
      </c>
      <c r="C130" t="s">
        <v>32</v>
      </c>
      <c r="D130" t="s">
        <v>662</v>
      </c>
      <c r="E130" t="s">
        <v>930</v>
      </c>
    </row>
    <row r="131" spans="1:5" x14ac:dyDescent="0.3">
      <c r="A131" t="s">
        <v>688</v>
      </c>
      <c r="B131" t="s">
        <v>931</v>
      </c>
      <c r="C131" t="s">
        <v>32</v>
      </c>
      <c r="D131" t="s">
        <v>662</v>
      </c>
      <c r="E131" t="s">
        <v>932</v>
      </c>
    </row>
    <row r="132" spans="1:5" x14ac:dyDescent="0.3">
      <c r="A132" t="s">
        <v>688</v>
      </c>
      <c r="B132" t="s">
        <v>933</v>
      </c>
      <c r="C132" t="s">
        <v>32</v>
      </c>
      <c r="D132" t="s">
        <v>659</v>
      </c>
      <c r="E132" t="s">
        <v>934</v>
      </c>
    </row>
    <row r="133" spans="1:5" x14ac:dyDescent="0.3">
      <c r="A133" t="s">
        <v>688</v>
      </c>
      <c r="B133" t="s">
        <v>935</v>
      </c>
      <c r="C133" t="s">
        <v>32</v>
      </c>
      <c r="D133" t="s">
        <v>659</v>
      </c>
      <c r="E133" t="s">
        <v>936</v>
      </c>
    </row>
    <row r="134" spans="1:5" x14ac:dyDescent="0.3">
      <c r="A134" t="s">
        <v>688</v>
      </c>
      <c r="B134" t="s">
        <v>937</v>
      </c>
      <c r="C134" t="s">
        <v>32</v>
      </c>
      <c r="D134" t="s">
        <v>662</v>
      </c>
      <c r="E134" t="s">
        <v>938</v>
      </c>
    </row>
    <row r="135" spans="1:5" x14ac:dyDescent="0.3">
      <c r="A135" t="s">
        <v>688</v>
      </c>
      <c r="B135" t="s">
        <v>939</v>
      </c>
      <c r="C135" t="s">
        <v>32</v>
      </c>
      <c r="D135" t="s">
        <v>662</v>
      </c>
      <c r="E135" t="s">
        <v>940</v>
      </c>
    </row>
    <row r="136" spans="1:5" x14ac:dyDescent="0.3">
      <c r="A136" t="s">
        <v>688</v>
      </c>
      <c r="B136" t="s">
        <v>941</v>
      </c>
      <c r="C136" t="s">
        <v>32</v>
      </c>
      <c r="D136" t="s">
        <v>662</v>
      </c>
      <c r="E136" t="s">
        <v>942</v>
      </c>
    </row>
    <row r="137" spans="1:5" x14ac:dyDescent="0.3">
      <c r="A137" t="s">
        <v>688</v>
      </c>
      <c r="B137" t="s">
        <v>943</v>
      </c>
      <c r="C137" t="s">
        <v>32</v>
      </c>
      <c r="D137" t="s">
        <v>782</v>
      </c>
      <c r="E137" s="33" t="s">
        <v>2051</v>
      </c>
    </row>
    <row r="138" spans="1:5" x14ac:dyDescent="0.3">
      <c r="A138" t="s">
        <v>688</v>
      </c>
      <c r="B138" t="s">
        <v>944</v>
      </c>
      <c r="C138" t="s">
        <v>32</v>
      </c>
      <c r="D138" t="s">
        <v>662</v>
      </c>
      <c r="E138" t="s">
        <v>945</v>
      </c>
    </row>
    <row r="139" spans="1:5" x14ac:dyDescent="0.3">
      <c r="A139" t="s">
        <v>688</v>
      </c>
      <c r="B139" t="s">
        <v>946</v>
      </c>
      <c r="C139" t="s">
        <v>32</v>
      </c>
      <c r="D139" t="s">
        <v>672</v>
      </c>
      <c r="E139" t="s">
        <v>947</v>
      </c>
    </row>
    <row r="140" spans="1:5" x14ac:dyDescent="0.3">
      <c r="A140" t="s">
        <v>688</v>
      </c>
      <c r="B140" t="s">
        <v>948</v>
      </c>
      <c r="C140" t="s">
        <v>32</v>
      </c>
      <c r="D140" t="s">
        <v>665</v>
      </c>
      <c r="E140" t="s">
        <v>949</v>
      </c>
    </row>
    <row r="141" spans="1:5" x14ac:dyDescent="0.3">
      <c r="A141" t="s">
        <v>688</v>
      </c>
      <c r="B141" t="s">
        <v>950</v>
      </c>
      <c r="C141" t="s">
        <v>32</v>
      </c>
      <c r="D141" t="s">
        <v>665</v>
      </c>
      <c r="E141" t="s">
        <v>951</v>
      </c>
    </row>
    <row r="142" spans="1:5" x14ac:dyDescent="0.3">
      <c r="A142" t="s">
        <v>688</v>
      </c>
      <c r="B142" t="s">
        <v>952</v>
      </c>
      <c r="C142" t="s">
        <v>32</v>
      </c>
      <c r="D142" t="s">
        <v>662</v>
      </c>
      <c r="E142" t="s">
        <v>953</v>
      </c>
    </row>
    <row r="143" spans="1:5" x14ac:dyDescent="0.3">
      <c r="A143" t="s">
        <v>688</v>
      </c>
      <c r="B143" t="s">
        <v>954</v>
      </c>
      <c r="C143" t="s">
        <v>32</v>
      </c>
      <c r="D143" t="s">
        <v>662</v>
      </c>
      <c r="E143" t="s">
        <v>955</v>
      </c>
    </row>
    <row r="144" spans="1:5" x14ac:dyDescent="0.3">
      <c r="A144" t="s">
        <v>688</v>
      </c>
      <c r="B144" t="s">
        <v>956</v>
      </c>
      <c r="C144" t="s">
        <v>32</v>
      </c>
      <c r="D144" t="s">
        <v>665</v>
      </c>
      <c r="E144" t="s">
        <v>957</v>
      </c>
    </row>
    <row r="145" spans="1:5" x14ac:dyDescent="0.3">
      <c r="A145" t="s">
        <v>688</v>
      </c>
      <c r="B145" t="s">
        <v>958</v>
      </c>
      <c r="C145" t="s">
        <v>32</v>
      </c>
      <c r="D145" t="s">
        <v>782</v>
      </c>
      <c r="E145" t="s">
        <v>959</v>
      </c>
    </row>
    <row r="146" spans="1:5" x14ac:dyDescent="0.3">
      <c r="A146" t="s">
        <v>688</v>
      </c>
      <c r="B146" t="s">
        <v>960</v>
      </c>
      <c r="C146" t="s">
        <v>32</v>
      </c>
      <c r="D146" t="s">
        <v>750</v>
      </c>
      <c r="E146" t="s">
        <v>961</v>
      </c>
    </row>
    <row r="147" spans="1:5" x14ac:dyDescent="0.3">
      <c r="A147" t="s">
        <v>688</v>
      </c>
      <c r="B147" t="s">
        <v>962</v>
      </c>
      <c r="C147" t="s">
        <v>32</v>
      </c>
      <c r="D147" t="s">
        <v>665</v>
      </c>
      <c r="E147" t="s">
        <v>963</v>
      </c>
    </row>
    <row r="148" spans="1:5" x14ac:dyDescent="0.3">
      <c r="A148" t="s">
        <v>688</v>
      </c>
      <c r="B148" t="s">
        <v>964</v>
      </c>
      <c r="C148" t="s">
        <v>32</v>
      </c>
      <c r="D148" t="s">
        <v>672</v>
      </c>
      <c r="E148" t="s">
        <v>965</v>
      </c>
    </row>
    <row r="149" spans="1:5" x14ac:dyDescent="0.3">
      <c r="A149" t="s">
        <v>688</v>
      </c>
      <c r="B149" t="s">
        <v>966</v>
      </c>
      <c r="C149" t="s">
        <v>32</v>
      </c>
      <c r="D149" t="s">
        <v>967</v>
      </c>
      <c r="E149" t="s">
        <v>968</v>
      </c>
    </row>
    <row r="150" spans="1:5" x14ac:dyDescent="0.3">
      <c r="A150" t="s">
        <v>688</v>
      </c>
      <c r="B150" t="s">
        <v>969</v>
      </c>
      <c r="C150" t="s">
        <v>32</v>
      </c>
      <c r="D150" t="s">
        <v>665</v>
      </c>
      <c r="E150" t="s">
        <v>970</v>
      </c>
    </row>
    <row r="151" spans="1:5" x14ac:dyDescent="0.3">
      <c r="A151" t="s">
        <v>688</v>
      </c>
      <c r="B151" t="s">
        <v>971</v>
      </c>
      <c r="C151" t="s">
        <v>32</v>
      </c>
      <c r="D151" t="s">
        <v>672</v>
      </c>
      <c r="E151" t="s">
        <v>972</v>
      </c>
    </row>
    <row r="152" spans="1:5" x14ac:dyDescent="0.3">
      <c r="A152" t="s">
        <v>688</v>
      </c>
      <c r="B152" t="s">
        <v>973</v>
      </c>
      <c r="C152" t="s">
        <v>32</v>
      </c>
      <c r="D152" t="s">
        <v>974</v>
      </c>
      <c r="E152" t="s">
        <v>975</v>
      </c>
    </row>
    <row r="153" spans="1:5" x14ac:dyDescent="0.3">
      <c r="A153" t="s">
        <v>688</v>
      </c>
      <c r="B153" t="s">
        <v>976</v>
      </c>
      <c r="C153" t="s">
        <v>32</v>
      </c>
      <c r="D153" t="s">
        <v>659</v>
      </c>
      <c r="E153" t="s">
        <v>977</v>
      </c>
    </row>
    <row r="154" spans="1:5" x14ac:dyDescent="0.3">
      <c r="A154" t="s">
        <v>688</v>
      </c>
      <c r="B154" t="s">
        <v>978</v>
      </c>
      <c r="C154" t="s">
        <v>32</v>
      </c>
      <c r="D154" t="s">
        <v>665</v>
      </c>
      <c r="E154" t="s">
        <v>979</v>
      </c>
    </row>
    <row r="155" spans="1:5" x14ac:dyDescent="0.3">
      <c r="A155" t="s">
        <v>688</v>
      </c>
      <c r="B155" t="s">
        <v>980</v>
      </c>
      <c r="C155" t="s">
        <v>32</v>
      </c>
      <c r="D155" t="s">
        <v>659</v>
      </c>
      <c r="E155" t="s">
        <v>981</v>
      </c>
    </row>
    <row r="156" spans="1:5" x14ac:dyDescent="0.3">
      <c r="A156" t="s">
        <v>688</v>
      </c>
      <c r="B156" t="s">
        <v>982</v>
      </c>
      <c r="C156" t="s">
        <v>32</v>
      </c>
      <c r="D156" t="s">
        <v>672</v>
      </c>
      <c r="E156" t="s">
        <v>983</v>
      </c>
    </row>
    <row r="157" spans="1:5" x14ac:dyDescent="0.3">
      <c r="A157" t="s">
        <v>688</v>
      </c>
      <c r="B157" t="s">
        <v>984</v>
      </c>
      <c r="C157" t="s">
        <v>32</v>
      </c>
      <c r="D157" t="s">
        <v>672</v>
      </c>
      <c r="E157" t="s">
        <v>985</v>
      </c>
    </row>
    <row r="158" spans="1:5" x14ac:dyDescent="0.3">
      <c r="A158" t="s">
        <v>688</v>
      </c>
      <c r="B158" t="s">
        <v>986</v>
      </c>
      <c r="C158" t="s">
        <v>32</v>
      </c>
      <c r="D158" t="s">
        <v>665</v>
      </c>
      <c r="E158" t="s">
        <v>987</v>
      </c>
    </row>
    <row r="159" spans="1:5" x14ac:dyDescent="0.3">
      <c r="A159" t="s">
        <v>688</v>
      </c>
      <c r="B159" t="s">
        <v>988</v>
      </c>
      <c r="C159" t="s">
        <v>32</v>
      </c>
      <c r="D159" t="s">
        <v>662</v>
      </c>
      <c r="E159" t="s">
        <v>989</v>
      </c>
    </row>
    <row r="160" spans="1:5" x14ac:dyDescent="0.3">
      <c r="A160" t="s">
        <v>688</v>
      </c>
      <c r="B160" t="s">
        <v>990</v>
      </c>
      <c r="C160" t="s">
        <v>32</v>
      </c>
      <c r="D160" t="s">
        <v>672</v>
      </c>
      <c r="E160" t="s">
        <v>991</v>
      </c>
    </row>
    <row r="161" spans="1:5" x14ac:dyDescent="0.3">
      <c r="A161" t="s">
        <v>992</v>
      </c>
      <c r="B161" t="s">
        <v>993</v>
      </c>
      <c r="C161" t="s">
        <v>42</v>
      </c>
      <c r="D161" t="s">
        <v>659</v>
      </c>
      <c r="E161" t="s">
        <v>994</v>
      </c>
    </row>
    <row r="162" spans="1:5" x14ac:dyDescent="0.3">
      <c r="A162" t="s">
        <v>995</v>
      </c>
      <c r="B162" t="s">
        <v>996</v>
      </c>
      <c r="C162" t="s">
        <v>452</v>
      </c>
      <c r="D162" t="s">
        <v>997</v>
      </c>
      <c r="E162" t="s">
        <v>998</v>
      </c>
    </row>
    <row r="163" spans="1:5" x14ac:dyDescent="0.3">
      <c r="A163" t="s">
        <v>999</v>
      </c>
      <c r="B163" t="s">
        <v>44</v>
      </c>
      <c r="C163" t="s">
        <v>45</v>
      </c>
      <c r="D163" t="s">
        <v>750</v>
      </c>
      <c r="E163" t="s">
        <v>1000</v>
      </c>
    </row>
    <row r="164" spans="1:5" x14ac:dyDescent="0.3">
      <c r="A164" t="s">
        <v>1001</v>
      </c>
      <c r="B164" t="s">
        <v>457</v>
      </c>
      <c r="C164" t="s">
        <v>458</v>
      </c>
      <c r="D164" t="s">
        <v>662</v>
      </c>
      <c r="E164" t="s">
        <v>998</v>
      </c>
    </row>
    <row r="165" spans="1:5" x14ac:dyDescent="0.3">
      <c r="A165" t="s">
        <v>1002</v>
      </c>
      <c r="B165" t="s">
        <v>1003</v>
      </c>
      <c r="C165" t="s">
        <v>461</v>
      </c>
      <c r="D165" t="s">
        <v>659</v>
      </c>
      <c r="E165" t="s">
        <v>998</v>
      </c>
    </row>
    <row r="166" spans="1:5" x14ac:dyDescent="0.3">
      <c r="A166" t="s">
        <v>1004</v>
      </c>
      <c r="B166" t="s">
        <v>394</v>
      </c>
      <c r="C166" t="s">
        <v>395</v>
      </c>
      <c r="D166" t="s">
        <v>750</v>
      </c>
      <c r="E166" t="s">
        <v>1005</v>
      </c>
    </row>
    <row r="167" spans="1:5" x14ac:dyDescent="0.3">
      <c r="A167" t="s">
        <v>1006</v>
      </c>
      <c r="B167" t="s">
        <v>1007</v>
      </c>
      <c r="C167" t="s">
        <v>131</v>
      </c>
      <c r="D167" t="s">
        <v>900</v>
      </c>
      <c r="E167" t="s">
        <v>1008</v>
      </c>
    </row>
    <row r="168" spans="1:5" x14ac:dyDescent="0.3">
      <c r="A168" t="s">
        <v>1006</v>
      </c>
      <c r="B168" t="s">
        <v>1009</v>
      </c>
      <c r="C168" t="s">
        <v>131</v>
      </c>
      <c r="D168" t="s">
        <v>1010</v>
      </c>
      <c r="E168" t="s">
        <v>994</v>
      </c>
    </row>
    <row r="169" spans="1:5" x14ac:dyDescent="0.3">
      <c r="A169" t="s">
        <v>1006</v>
      </c>
      <c r="B169" t="s">
        <v>1011</v>
      </c>
      <c r="C169" t="s">
        <v>131</v>
      </c>
      <c r="D169" t="s">
        <v>1012</v>
      </c>
      <c r="E169" t="s">
        <v>1013</v>
      </c>
    </row>
    <row r="170" spans="1:5" x14ac:dyDescent="0.3">
      <c r="A170" t="s">
        <v>1014</v>
      </c>
      <c r="B170" t="s">
        <v>1015</v>
      </c>
      <c r="C170" t="s">
        <v>134</v>
      </c>
      <c r="D170" t="s">
        <v>1016</v>
      </c>
      <c r="E170" t="s">
        <v>1017</v>
      </c>
    </row>
    <row r="171" spans="1:5" x14ac:dyDescent="0.3">
      <c r="A171" t="s">
        <v>1014</v>
      </c>
      <c r="B171" t="s">
        <v>1018</v>
      </c>
      <c r="C171" t="s">
        <v>134</v>
      </c>
      <c r="D171" t="s">
        <v>1019</v>
      </c>
      <c r="E171" t="s">
        <v>1020</v>
      </c>
    </row>
    <row r="172" spans="1:5" x14ac:dyDescent="0.3">
      <c r="A172" t="s">
        <v>1014</v>
      </c>
      <c r="B172" t="s">
        <v>1021</v>
      </c>
      <c r="C172" t="s">
        <v>134</v>
      </c>
      <c r="D172" t="s">
        <v>1022</v>
      </c>
      <c r="E172" t="s">
        <v>1023</v>
      </c>
    </row>
    <row r="173" spans="1:5" x14ac:dyDescent="0.3">
      <c r="A173" t="s">
        <v>1014</v>
      </c>
      <c r="B173" t="s">
        <v>1024</v>
      </c>
      <c r="C173" t="s">
        <v>134</v>
      </c>
      <c r="D173" t="s">
        <v>1025</v>
      </c>
      <c r="E173" t="s">
        <v>1026</v>
      </c>
    </row>
    <row r="174" spans="1:5" x14ac:dyDescent="0.3">
      <c r="A174" t="s">
        <v>1014</v>
      </c>
      <c r="B174" t="s">
        <v>1027</v>
      </c>
      <c r="C174" t="s">
        <v>134</v>
      </c>
      <c r="D174" t="s">
        <v>1028</v>
      </c>
      <c r="E174" t="s">
        <v>1029</v>
      </c>
    </row>
    <row r="175" spans="1:5" x14ac:dyDescent="0.3">
      <c r="A175" t="s">
        <v>1014</v>
      </c>
      <c r="B175" t="s">
        <v>1030</v>
      </c>
      <c r="C175" t="s">
        <v>134</v>
      </c>
      <c r="D175" t="s">
        <v>1025</v>
      </c>
      <c r="E175" t="s">
        <v>685</v>
      </c>
    </row>
    <row r="176" spans="1:5" x14ac:dyDescent="0.3">
      <c r="A176" t="s">
        <v>1014</v>
      </c>
      <c r="B176" t="s">
        <v>1031</v>
      </c>
      <c r="C176" t="s">
        <v>134</v>
      </c>
      <c r="D176" t="s">
        <v>1032</v>
      </c>
      <c r="E176" t="s">
        <v>1033</v>
      </c>
    </row>
    <row r="177" spans="1:5" x14ac:dyDescent="0.3">
      <c r="A177" t="s">
        <v>1014</v>
      </c>
      <c r="B177" t="s">
        <v>1034</v>
      </c>
      <c r="C177" t="s">
        <v>134</v>
      </c>
      <c r="D177" t="s">
        <v>1025</v>
      </c>
      <c r="E177" t="s">
        <v>1035</v>
      </c>
    </row>
    <row r="178" spans="1:5" x14ac:dyDescent="0.3">
      <c r="A178" t="s">
        <v>1014</v>
      </c>
      <c r="B178" t="s">
        <v>1036</v>
      </c>
      <c r="C178" t="s">
        <v>134</v>
      </c>
      <c r="D178" t="s">
        <v>1025</v>
      </c>
      <c r="E178" t="s">
        <v>998</v>
      </c>
    </row>
    <row r="179" spans="1:5" x14ac:dyDescent="0.3">
      <c r="A179" t="s">
        <v>1014</v>
      </c>
      <c r="B179" t="s">
        <v>686</v>
      </c>
      <c r="C179" t="s">
        <v>134</v>
      </c>
      <c r="D179" t="s">
        <v>1025</v>
      </c>
      <c r="E179" t="s">
        <v>1037</v>
      </c>
    </row>
    <row r="180" spans="1:5" x14ac:dyDescent="0.3">
      <c r="A180" t="s">
        <v>1038</v>
      </c>
      <c r="B180" t="s">
        <v>1039</v>
      </c>
      <c r="C180" t="s">
        <v>137</v>
      </c>
      <c r="D180" t="s">
        <v>659</v>
      </c>
      <c r="E180" t="s">
        <v>1040</v>
      </c>
    </row>
    <row r="181" spans="1:5" x14ac:dyDescent="0.3">
      <c r="A181" t="s">
        <v>1038</v>
      </c>
      <c r="B181" t="s">
        <v>1041</v>
      </c>
      <c r="C181" t="s">
        <v>137</v>
      </c>
      <c r="D181" t="s">
        <v>665</v>
      </c>
      <c r="E181" t="s">
        <v>1008</v>
      </c>
    </row>
    <row r="182" spans="1:5" x14ac:dyDescent="0.3">
      <c r="A182" t="s">
        <v>1038</v>
      </c>
      <c r="B182" t="s">
        <v>1043</v>
      </c>
      <c r="C182" t="s">
        <v>137</v>
      </c>
      <c r="D182" t="s">
        <v>1044</v>
      </c>
      <c r="E182" t="s">
        <v>1045</v>
      </c>
    </row>
    <row r="183" spans="1:5" x14ac:dyDescent="0.3">
      <c r="A183" t="s">
        <v>1038</v>
      </c>
      <c r="B183" t="s">
        <v>1046</v>
      </c>
      <c r="C183" t="s">
        <v>137</v>
      </c>
      <c r="D183" t="s">
        <v>1044</v>
      </c>
      <c r="E183" t="s">
        <v>1047</v>
      </c>
    </row>
    <row r="184" spans="1:5" x14ac:dyDescent="0.3">
      <c r="A184" t="s">
        <v>1038</v>
      </c>
      <c r="B184" t="s">
        <v>1048</v>
      </c>
      <c r="C184" t="s">
        <v>137</v>
      </c>
      <c r="D184" t="s">
        <v>1049</v>
      </c>
      <c r="E184" t="s">
        <v>1050</v>
      </c>
    </row>
    <row r="185" spans="1:5" x14ac:dyDescent="0.3">
      <c r="A185" t="s">
        <v>1038</v>
      </c>
      <c r="B185" t="s">
        <v>1051</v>
      </c>
      <c r="C185" t="s">
        <v>137</v>
      </c>
      <c r="D185" t="s">
        <v>659</v>
      </c>
      <c r="E185" t="s">
        <v>1052</v>
      </c>
    </row>
    <row r="186" spans="1:5" x14ac:dyDescent="0.3">
      <c r="A186" t="s">
        <v>1053</v>
      </c>
      <c r="B186" t="s">
        <v>1054</v>
      </c>
      <c r="C186" t="s">
        <v>143</v>
      </c>
      <c r="D186" t="s">
        <v>1055</v>
      </c>
      <c r="E186" t="s">
        <v>1005</v>
      </c>
    </row>
    <row r="187" spans="1:5" x14ac:dyDescent="0.3">
      <c r="A187" t="s">
        <v>1053</v>
      </c>
      <c r="B187" t="s">
        <v>1056</v>
      </c>
      <c r="C187" t="s">
        <v>143</v>
      </c>
      <c r="D187" t="s">
        <v>659</v>
      </c>
      <c r="E187" t="s">
        <v>1057</v>
      </c>
    </row>
    <row r="188" spans="1:5" x14ac:dyDescent="0.3">
      <c r="A188" t="s">
        <v>1053</v>
      </c>
      <c r="B188" t="s">
        <v>1058</v>
      </c>
      <c r="C188" t="s">
        <v>143</v>
      </c>
      <c r="D188" t="s">
        <v>659</v>
      </c>
      <c r="E188" t="s">
        <v>998</v>
      </c>
    </row>
    <row r="189" spans="1:5" x14ac:dyDescent="0.3">
      <c r="A189" t="s">
        <v>1053</v>
      </c>
      <c r="B189" t="s">
        <v>1059</v>
      </c>
      <c r="C189" t="s">
        <v>143</v>
      </c>
      <c r="D189" t="s">
        <v>1060</v>
      </c>
      <c r="E189" t="s">
        <v>1061</v>
      </c>
    </row>
    <row r="190" spans="1:5" x14ac:dyDescent="0.3">
      <c r="A190" t="s">
        <v>1053</v>
      </c>
      <c r="B190" t="s">
        <v>1024</v>
      </c>
      <c r="C190" t="s">
        <v>143</v>
      </c>
      <c r="D190" t="s">
        <v>1062</v>
      </c>
      <c r="E190" t="s">
        <v>1063</v>
      </c>
    </row>
    <row r="191" spans="1:5" x14ac:dyDescent="0.3">
      <c r="A191" t="s">
        <v>1053</v>
      </c>
      <c r="B191" t="s">
        <v>754</v>
      </c>
      <c r="C191" t="s">
        <v>143</v>
      </c>
      <c r="D191" t="s">
        <v>833</v>
      </c>
      <c r="E191" t="s">
        <v>1064</v>
      </c>
    </row>
    <row r="192" spans="1:5" x14ac:dyDescent="0.3">
      <c r="A192" t="s">
        <v>1053</v>
      </c>
      <c r="B192" t="s">
        <v>1065</v>
      </c>
      <c r="C192" t="s">
        <v>143</v>
      </c>
      <c r="D192" t="s">
        <v>747</v>
      </c>
      <c r="E192" t="s">
        <v>1066</v>
      </c>
    </row>
    <row r="193" spans="1:5" x14ac:dyDescent="0.3">
      <c r="A193" t="s">
        <v>1053</v>
      </c>
      <c r="B193" t="s">
        <v>1067</v>
      </c>
      <c r="C193" t="s">
        <v>143</v>
      </c>
      <c r="D193" t="s">
        <v>833</v>
      </c>
      <c r="E193" t="s">
        <v>1068</v>
      </c>
    </row>
    <row r="194" spans="1:5" x14ac:dyDescent="0.3">
      <c r="A194" t="s">
        <v>1053</v>
      </c>
      <c r="B194" t="s">
        <v>1069</v>
      </c>
      <c r="C194" t="s">
        <v>143</v>
      </c>
      <c r="D194" t="s">
        <v>833</v>
      </c>
      <c r="E194" t="s">
        <v>679</v>
      </c>
    </row>
    <row r="195" spans="1:5" x14ac:dyDescent="0.3">
      <c r="A195" t="s">
        <v>1053</v>
      </c>
      <c r="B195" t="s">
        <v>1070</v>
      </c>
      <c r="C195" t="s">
        <v>143</v>
      </c>
      <c r="D195" t="s">
        <v>1044</v>
      </c>
      <c r="E195" t="s">
        <v>1071</v>
      </c>
    </row>
    <row r="196" spans="1:5" x14ac:dyDescent="0.3">
      <c r="A196" t="s">
        <v>1072</v>
      </c>
      <c r="B196" t="s">
        <v>1073</v>
      </c>
      <c r="C196" t="s">
        <v>146</v>
      </c>
      <c r="D196" t="s">
        <v>1044</v>
      </c>
      <c r="E196" t="s">
        <v>994</v>
      </c>
    </row>
    <row r="197" spans="1:5" x14ac:dyDescent="0.3">
      <c r="A197" t="s">
        <v>1072</v>
      </c>
      <c r="B197" t="s">
        <v>1074</v>
      </c>
      <c r="C197" t="s">
        <v>146</v>
      </c>
      <c r="D197" t="s">
        <v>1062</v>
      </c>
      <c r="E197" t="s">
        <v>1045</v>
      </c>
    </row>
    <row r="198" spans="1:5" x14ac:dyDescent="0.3">
      <c r="A198" t="s">
        <v>1072</v>
      </c>
      <c r="B198" t="s">
        <v>1075</v>
      </c>
      <c r="C198" t="s">
        <v>146</v>
      </c>
      <c r="D198" t="s">
        <v>659</v>
      </c>
      <c r="E198" t="s">
        <v>1076</v>
      </c>
    </row>
    <row r="199" spans="1:5" x14ac:dyDescent="0.3">
      <c r="A199" t="s">
        <v>1072</v>
      </c>
      <c r="B199" t="s">
        <v>734</v>
      </c>
      <c r="C199" t="s">
        <v>146</v>
      </c>
      <c r="D199" t="s">
        <v>662</v>
      </c>
      <c r="E199" t="s">
        <v>1013</v>
      </c>
    </row>
    <row r="200" spans="1:5" x14ac:dyDescent="0.3">
      <c r="A200" t="s">
        <v>1072</v>
      </c>
      <c r="B200" t="s">
        <v>1077</v>
      </c>
      <c r="C200" t="s">
        <v>146</v>
      </c>
      <c r="D200" t="s">
        <v>665</v>
      </c>
      <c r="E200" t="s">
        <v>1078</v>
      </c>
    </row>
    <row r="201" spans="1:5" x14ac:dyDescent="0.3">
      <c r="A201" t="s">
        <v>1072</v>
      </c>
      <c r="B201" t="s">
        <v>1081</v>
      </c>
      <c r="C201" t="s">
        <v>146</v>
      </c>
      <c r="D201" t="s">
        <v>747</v>
      </c>
      <c r="E201" t="s">
        <v>1082</v>
      </c>
    </row>
    <row r="202" spans="1:5" x14ac:dyDescent="0.3">
      <c r="A202" t="s">
        <v>1072</v>
      </c>
      <c r="B202" t="s">
        <v>1083</v>
      </c>
      <c r="C202" t="s">
        <v>146</v>
      </c>
      <c r="D202" t="s">
        <v>672</v>
      </c>
      <c r="E202" t="s">
        <v>1084</v>
      </c>
    </row>
    <row r="203" spans="1:5" x14ac:dyDescent="0.3">
      <c r="A203" t="s">
        <v>1072</v>
      </c>
      <c r="B203" t="s">
        <v>1085</v>
      </c>
      <c r="C203" t="s">
        <v>146</v>
      </c>
      <c r="D203" t="s">
        <v>665</v>
      </c>
      <c r="E203" t="s">
        <v>663</v>
      </c>
    </row>
    <row r="204" spans="1:5" x14ac:dyDescent="0.3">
      <c r="A204" t="s">
        <v>1072</v>
      </c>
      <c r="B204" t="s">
        <v>1086</v>
      </c>
      <c r="C204" t="s">
        <v>146</v>
      </c>
      <c r="D204" t="s">
        <v>1060</v>
      </c>
      <c r="E204" s="33" t="s">
        <v>1057</v>
      </c>
    </row>
    <row r="205" spans="1:5" x14ac:dyDescent="0.3">
      <c r="A205" t="s">
        <v>1072</v>
      </c>
      <c r="B205" t="s">
        <v>1087</v>
      </c>
      <c r="C205" t="s">
        <v>146</v>
      </c>
      <c r="D205" t="s">
        <v>1088</v>
      </c>
      <c r="E205" t="s">
        <v>1089</v>
      </c>
    </row>
    <row r="206" spans="1:5" x14ac:dyDescent="0.3">
      <c r="A206" t="s">
        <v>1090</v>
      </c>
      <c r="B206" t="s">
        <v>1091</v>
      </c>
      <c r="C206" t="s">
        <v>149</v>
      </c>
      <c r="D206" t="s">
        <v>1092</v>
      </c>
      <c r="E206" t="s">
        <v>1061</v>
      </c>
    </row>
    <row r="207" spans="1:5" x14ac:dyDescent="0.3">
      <c r="A207" t="s">
        <v>1090</v>
      </c>
      <c r="B207" t="s">
        <v>1093</v>
      </c>
      <c r="C207" t="s">
        <v>149</v>
      </c>
      <c r="D207" t="s">
        <v>1028</v>
      </c>
      <c r="E207" t="s">
        <v>1094</v>
      </c>
    </row>
    <row r="208" spans="1:5" x14ac:dyDescent="0.3">
      <c r="A208" t="s">
        <v>1090</v>
      </c>
      <c r="B208" t="s">
        <v>1095</v>
      </c>
      <c r="C208" t="s">
        <v>149</v>
      </c>
      <c r="D208" t="s">
        <v>659</v>
      </c>
      <c r="E208" t="s">
        <v>1057</v>
      </c>
    </row>
    <row r="209" spans="1:5" x14ac:dyDescent="0.3">
      <c r="A209" t="s">
        <v>1090</v>
      </c>
      <c r="B209" t="s">
        <v>1096</v>
      </c>
      <c r="C209" t="s">
        <v>149</v>
      </c>
      <c r="D209" t="s">
        <v>1097</v>
      </c>
      <c r="E209" t="s">
        <v>666</v>
      </c>
    </row>
    <row r="210" spans="1:5" x14ac:dyDescent="0.3">
      <c r="A210" t="s">
        <v>1090</v>
      </c>
      <c r="B210" t="s">
        <v>1098</v>
      </c>
      <c r="C210" t="s">
        <v>149</v>
      </c>
      <c r="D210" t="s">
        <v>1016</v>
      </c>
      <c r="E210" t="s">
        <v>998</v>
      </c>
    </row>
    <row r="211" spans="1:5" x14ac:dyDescent="0.3">
      <c r="A211" t="s">
        <v>1090</v>
      </c>
      <c r="B211" t="s">
        <v>1099</v>
      </c>
      <c r="C211" t="s">
        <v>149</v>
      </c>
      <c r="D211" t="s">
        <v>1060</v>
      </c>
      <c r="E211" t="s">
        <v>1100</v>
      </c>
    </row>
    <row r="212" spans="1:5" x14ac:dyDescent="0.3">
      <c r="A212" t="s">
        <v>1090</v>
      </c>
      <c r="B212" t="s">
        <v>1101</v>
      </c>
      <c r="C212" t="s">
        <v>149</v>
      </c>
      <c r="D212" t="s">
        <v>1062</v>
      </c>
      <c r="E212" t="s">
        <v>1102</v>
      </c>
    </row>
    <row r="213" spans="1:5" x14ac:dyDescent="0.3">
      <c r="A213" t="s">
        <v>1103</v>
      </c>
      <c r="B213" t="s">
        <v>1104</v>
      </c>
      <c r="C213" t="s">
        <v>60</v>
      </c>
      <c r="D213" t="s">
        <v>997</v>
      </c>
      <c r="E213" t="s">
        <v>998</v>
      </c>
    </row>
    <row r="214" spans="1:5" x14ac:dyDescent="0.3">
      <c r="A214" t="s">
        <v>1105</v>
      </c>
      <c r="B214" t="s">
        <v>1106</v>
      </c>
      <c r="C214" t="s">
        <v>188</v>
      </c>
      <c r="D214" t="s">
        <v>672</v>
      </c>
      <c r="E214" t="s">
        <v>1107</v>
      </c>
    </row>
    <row r="215" spans="1:5" x14ac:dyDescent="0.3">
      <c r="A215" t="s">
        <v>1105</v>
      </c>
      <c r="B215" t="s">
        <v>1108</v>
      </c>
      <c r="C215" t="s">
        <v>188</v>
      </c>
      <c r="D215" t="s">
        <v>672</v>
      </c>
      <c r="E215" t="s">
        <v>959</v>
      </c>
    </row>
    <row r="216" spans="1:5" x14ac:dyDescent="0.3">
      <c r="A216" t="s">
        <v>1105</v>
      </c>
      <c r="B216" t="s">
        <v>1109</v>
      </c>
      <c r="C216" t="s">
        <v>188</v>
      </c>
      <c r="D216" t="s">
        <v>672</v>
      </c>
      <c r="E216" t="s">
        <v>1110</v>
      </c>
    </row>
    <row r="217" spans="1:5" x14ac:dyDescent="0.3">
      <c r="A217" t="s">
        <v>1105</v>
      </c>
      <c r="B217" t="s">
        <v>1111</v>
      </c>
      <c r="C217" t="s">
        <v>188</v>
      </c>
      <c r="D217" t="s">
        <v>659</v>
      </c>
      <c r="E217" t="s">
        <v>1112</v>
      </c>
    </row>
    <row r="218" spans="1:5" x14ac:dyDescent="0.3">
      <c r="A218" t="s">
        <v>1105</v>
      </c>
      <c r="B218" t="s">
        <v>1113</v>
      </c>
      <c r="C218" t="s">
        <v>188</v>
      </c>
      <c r="D218" t="s">
        <v>1114</v>
      </c>
      <c r="E218" t="s">
        <v>685</v>
      </c>
    </row>
    <row r="219" spans="1:5" x14ac:dyDescent="0.3">
      <c r="A219" t="s">
        <v>1105</v>
      </c>
      <c r="B219" t="s">
        <v>1115</v>
      </c>
      <c r="C219" t="s">
        <v>188</v>
      </c>
      <c r="D219" t="s">
        <v>1116</v>
      </c>
      <c r="E219" t="s">
        <v>1117</v>
      </c>
    </row>
    <row r="220" spans="1:5" x14ac:dyDescent="0.3">
      <c r="A220" t="s">
        <v>1105</v>
      </c>
      <c r="B220" t="s">
        <v>1118</v>
      </c>
      <c r="C220" t="s">
        <v>188</v>
      </c>
      <c r="D220" t="s">
        <v>672</v>
      </c>
      <c r="E220" t="s">
        <v>673</v>
      </c>
    </row>
    <row r="221" spans="1:5" x14ac:dyDescent="0.3">
      <c r="A221" t="s">
        <v>1105</v>
      </c>
      <c r="B221" t="s">
        <v>1119</v>
      </c>
      <c r="C221" t="s">
        <v>188</v>
      </c>
      <c r="D221" t="s">
        <v>672</v>
      </c>
      <c r="E221" t="s">
        <v>1066</v>
      </c>
    </row>
    <row r="222" spans="1:5" x14ac:dyDescent="0.3">
      <c r="A222" t="s">
        <v>1105</v>
      </c>
      <c r="B222" t="s">
        <v>1120</v>
      </c>
      <c r="C222" t="s">
        <v>188</v>
      </c>
      <c r="D222" t="s">
        <v>672</v>
      </c>
      <c r="E222" t="s">
        <v>677</v>
      </c>
    </row>
    <row r="223" spans="1:5" x14ac:dyDescent="0.3">
      <c r="A223" t="s">
        <v>1105</v>
      </c>
      <c r="B223" t="s">
        <v>1121</v>
      </c>
      <c r="C223" t="s">
        <v>188</v>
      </c>
      <c r="D223" t="s">
        <v>672</v>
      </c>
      <c r="E223" t="s">
        <v>1122</v>
      </c>
    </row>
    <row r="224" spans="1:5" x14ac:dyDescent="0.3">
      <c r="A224" t="s">
        <v>1105</v>
      </c>
      <c r="B224" t="s">
        <v>1123</v>
      </c>
      <c r="C224" t="s">
        <v>188</v>
      </c>
      <c r="D224" t="s">
        <v>1124</v>
      </c>
      <c r="E224" s="33" t="s">
        <v>1423</v>
      </c>
    </row>
    <row r="225" spans="1:5" x14ac:dyDescent="0.3">
      <c r="A225" t="s">
        <v>1105</v>
      </c>
      <c r="B225" t="s">
        <v>1125</v>
      </c>
      <c r="C225" t="s">
        <v>188</v>
      </c>
      <c r="D225" t="s">
        <v>672</v>
      </c>
      <c r="E225" t="s">
        <v>1100</v>
      </c>
    </row>
    <row r="226" spans="1:5" x14ac:dyDescent="0.3">
      <c r="A226" t="s">
        <v>1105</v>
      </c>
      <c r="B226" t="s">
        <v>1126</v>
      </c>
      <c r="C226" t="s">
        <v>188</v>
      </c>
      <c r="D226" t="s">
        <v>672</v>
      </c>
      <c r="E226" t="s">
        <v>1127</v>
      </c>
    </row>
    <row r="227" spans="1:5" x14ac:dyDescent="0.3">
      <c r="A227" t="s">
        <v>1105</v>
      </c>
      <c r="B227" t="s">
        <v>1128</v>
      </c>
      <c r="C227" t="s">
        <v>188</v>
      </c>
      <c r="D227" t="s">
        <v>672</v>
      </c>
      <c r="E227" t="s">
        <v>1129</v>
      </c>
    </row>
    <row r="228" spans="1:5" x14ac:dyDescent="0.3">
      <c r="A228" t="s">
        <v>1105</v>
      </c>
      <c r="B228" t="s">
        <v>1130</v>
      </c>
      <c r="C228" t="s">
        <v>188</v>
      </c>
      <c r="D228" s="33" t="s">
        <v>1060</v>
      </c>
      <c r="E228" t="s">
        <v>1131</v>
      </c>
    </row>
    <row r="229" spans="1:5" x14ac:dyDescent="0.3">
      <c r="A229" t="s">
        <v>1105</v>
      </c>
      <c r="B229" t="s">
        <v>1132</v>
      </c>
      <c r="C229" t="s">
        <v>188</v>
      </c>
      <c r="D229" t="s">
        <v>1060</v>
      </c>
      <c r="E229" t="s">
        <v>1133</v>
      </c>
    </row>
    <row r="230" spans="1:5" x14ac:dyDescent="0.3">
      <c r="A230" t="s">
        <v>1105</v>
      </c>
      <c r="B230" t="s">
        <v>988</v>
      </c>
      <c r="C230" t="s">
        <v>188</v>
      </c>
      <c r="D230" t="s">
        <v>672</v>
      </c>
      <c r="E230" t="s">
        <v>1134</v>
      </c>
    </row>
    <row r="231" spans="1:5" x14ac:dyDescent="0.3">
      <c r="A231" t="s">
        <v>1135</v>
      </c>
      <c r="B231" t="s">
        <v>1136</v>
      </c>
      <c r="C231" t="s">
        <v>152</v>
      </c>
      <c r="D231" t="s">
        <v>662</v>
      </c>
      <c r="E231" t="s">
        <v>666</v>
      </c>
    </row>
    <row r="232" spans="1:5" x14ac:dyDescent="0.3">
      <c r="A232" t="s">
        <v>1135</v>
      </c>
      <c r="B232" t="s">
        <v>1137</v>
      </c>
      <c r="C232" t="s">
        <v>152</v>
      </c>
      <c r="D232" t="s">
        <v>659</v>
      </c>
      <c r="E232" t="s">
        <v>1063</v>
      </c>
    </row>
    <row r="233" spans="1:5" x14ac:dyDescent="0.3">
      <c r="A233" t="s">
        <v>1135</v>
      </c>
      <c r="B233" t="s">
        <v>1138</v>
      </c>
      <c r="C233" t="s">
        <v>152</v>
      </c>
      <c r="D233" t="s">
        <v>665</v>
      </c>
      <c r="E233" t="s">
        <v>1112</v>
      </c>
    </row>
    <row r="234" spans="1:5" x14ac:dyDescent="0.3">
      <c r="A234" t="s">
        <v>1139</v>
      </c>
      <c r="B234" t="s">
        <v>1140</v>
      </c>
      <c r="C234" t="s">
        <v>155</v>
      </c>
      <c r="D234" t="s">
        <v>659</v>
      </c>
      <c r="E234" t="s">
        <v>743</v>
      </c>
    </row>
    <row r="235" spans="1:5" x14ac:dyDescent="0.3">
      <c r="A235" t="s">
        <v>1139</v>
      </c>
      <c r="B235" t="s">
        <v>1141</v>
      </c>
      <c r="C235" t="s">
        <v>155</v>
      </c>
      <c r="D235" t="s">
        <v>997</v>
      </c>
      <c r="E235" t="s">
        <v>1142</v>
      </c>
    </row>
    <row r="236" spans="1:5" x14ac:dyDescent="0.3">
      <c r="A236" t="s">
        <v>1139</v>
      </c>
      <c r="B236" t="s">
        <v>1143</v>
      </c>
      <c r="C236" t="s">
        <v>155</v>
      </c>
      <c r="D236" t="s">
        <v>659</v>
      </c>
      <c r="E236" t="s">
        <v>1063</v>
      </c>
    </row>
    <row r="237" spans="1:5" x14ac:dyDescent="0.3">
      <c r="A237" t="s">
        <v>1139</v>
      </c>
      <c r="B237" t="s">
        <v>1144</v>
      </c>
      <c r="C237" t="s">
        <v>155</v>
      </c>
      <c r="D237" t="s">
        <v>665</v>
      </c>
      <c r="E237" s="33" t="s">
        <v>1026</v>
      </c>
    </row>
    <row r="238" spans="1:5" x14ac:dyDescent="0.3">
      <c r="A238" t="s">
        <v>1139</v>
      </c>
      <c r="B238" t="s">
        <v>1145</v>
      </c>
      <c r="C238" t="s">
        <v>155</v>
      </c>
      <c r="D238" t="s">
        <v>665</v>
      </c>
      <c r="E238" s="33" t="s">
        <v>1040</v>
      </c>
    </row>
    <row r="239" spans="1:5" x14ac:dyDescent="0.3">
      <c r="A239" t="s">
        <v>1139</v>
      </c>
      <c r="B239" t="s">
        <v>1146</v>
      </c>
      <c r="C239" t="s">
        <v>155</v>
      </c>
      <c r="D239" t="s">
        <v>1025</v>
      </c>
      <c r="E239" t="s">
        <v>1147</v>
      </c>
    </row>
    <row r="240" spans="1:5" x14ac:dyDescent="0.3">
      <c r="A240" t="s">
        <v>1139</v>
      </c>
      <c r="B240" t="s">
        <v>1148</v>
      </c>
      <c r="C240" t="s">
        <v>155</v>
      </c>
      <c r="D240" t="s">
        <v>662</v>
      </c>
      <c r="E240" t="s">
        <v>1149</v>
      </c>
    </row>
    <row r="241" spans="1:5" x14ac:dyDescent="0.3">
      <c r="A241" t="s">
        <v>1139</v>
      </c>
      <c r="B241" t="s">
        <v>1150</v>
      </c>
      <c r="C241" t="s">
        <v>155</v>
      </c>
      <c r="D241" t="s">
        <v>1080</v>
      </c>
      <c r="E241" t="s">
        <v>1151</v>
      </c>
    </row>
    <row r="242" spans="1:5" x14ac:dyDescent="0.3">
      <c r="A242" t="s">
        <v>1139</v>
      </c>
      <c r="B242" t="s">
        <v>1152</v>
      </c>
      <c r="C242" t="s">
        <v>155</v>
      </c>
      <c r="D242" t="s">
        <v>662</v>
      </c>
      <c r="E242" t="s">
        <v>1153</v>
      </c>
    </row>
    <row r="243" spans="1:5" x14ac:dyDescent="0.3">
      <c r="A243" t="s">
        <v>1139</v>
      </c>
      <c r="B243" t="s">
        <v>1154</v>
      </c>
      <c r="C243" t="s">
        <v>155</v>
      </c>
      <c r="D243" t="s">
        <v>662</v>
      </c>
      <c r="E243" t="s">
        <v>1155</v>
      </c>
    </row>
    <row r="244" spans="1:5" x14ac:dyDescent="0.3">
      <c r="A244" t="s">
        <v>1139</v>
      </c>
      <c r="B244" t="s">
        <v>1156</v>
      </c>
      <c r="C244" t="s">
        <v>155</v>
      </c>
      <c r="D244" t="s">
        <v>1025</v>
      </c>
      <c r="E244" t="s">
        <v>1157</v>
      </c>
    </row>
    <row r="245" spans="1:5" x14ac:dyDescent="0.3">
      <c r="A245" t="s">
        <v>1158</v>
      </c>
      <c r="B245" t="s">
        <v>1159</v>
      </c>
      <c r="C245" t="s">
        <v>164</v>
      </c>
      <c r="D245" t="s">
        <v>672</v>
      </c>
      <c r="E245" t="s">
        <v>743</v>
      </c>
    </row>
    <row r="246" spans="1:5" x14ac:dyDescent="0.3">
      <c r="A246" t="s">
        <v>1158</v>
      </c>
      <c r="B246" t="s">
        <v>1160</v>
      </c>
      <c r="C246" t="s">
        <v>164</v>
      </c>
      <c r="D246" t="s">
        <v>659</v>
      </c>
      <c r="E246" t="s">
        <v>1112</v>
      </c>
    </row>
    <row r="247" spans="1:5" x14ac:dyDescent="0.3">
      <c r="A247" t="s">
        <v>1158</v>
      </c>
      <c r="B247" t="s">
        <v>1161</v>
      </c>
      <c r="C247" t="s">
        <v>164</v>
      </c>
      <c r="D247" t="s">
        <v>665</v>
      </c>
      <c r="E247" t="s">
        <v>1162</v>
      </c>
    </row>
    <row r="248" spans="1:5" x14ac:dyDescent="0.3">
      <c r="A248" t="s">
        <v>1163</v>
      </c>
      <c r="B248" t="s">
        <v>1164</v>
      </c>
      <c r="C248" t="s">
        <v>167</v>
      </c>
      <c r="D248" t="s">
        <v>659</v>
      </c>
      <c r="E248" t="s">
        <v>1061</v>
      </c>
    </row>
    <row r="249" spans="1:5" x14ac:dyDescent="0.3">
      <c r="A249" t="s">
        <v>1163</v>
      </c>
      <c r="B249" t="s">
        <v>1165</v>
      </c>
      <c r="C249" t="s">
        <v>167</v>
      </c>
      <c r="D249" t="s">
        <v>672</v>
      </c>
      <c r="E249" s="33" t="s">
        <v>1057</v>
      </c>
    </row>
    <row r="250" spans="1:5" x14ac:dyDescent="0.3">
      <c r="A250" t="s">
        <v>1163</v>
      </c>
      <c r="B250" t="s">
        <v>1166</v>
      </c>
      <c r="C250" t="s">
        <v>167</v>
      </c>
      <c r="D250" t="s">
        <v>833</v>
      </c>
      <c r="E250" t="s">
        <v>1167</v>
      </c>
    </row>
    <row r="251" spans="1:5" x14ac:dyDescent="0.3">
      <c r="A251" t="s">
        <v>1163</v>
      </c>
      <c r="B251" t="s">
        <v>1168</v>
      </c>
      <c r="C251" t="s">
        <v>167</v>
      </c>
      <c r="D251" t="s">
        <v>659</v>
      </c>
      <c r="E251" t="s">
        <v>743</v>
      </c>
    </row>
    <row r="252" spans="1:5" x14ac:dyDescent="0.3">
      <c r="A252" t="s">
        <v>1163</v>
      </c>
      <c r="B252" t="s">
        <v>845</v>
      </c>
      <c r="C252" t="s">
        <v>167</v>
      </c>
      <c r="D252" t="s">
        <v>833</v>
      </c>
      <c r="E252" t="s">
        <v>1068</v>
      </c>
    </row>
    <row r="253" spans="1:5" x14ac:dyDescent="0.3">
      <c r="A253" t="s">
        <v>1163</v>
      </c>
      <c r="B253" t="s">
        <v>1169</v>
      </c>
      <c r="C253" t="s">
        <v>167</v>
      </c>
      <c r="D253" t="s">
        <v>1060</v>
      </c>
      <c r="E253" t="s">
        <v>1063</v>
      </c>
    </row>
    <row r="254" spans="1:5" x14ac:dyDescent="0.3">
      <c r="A254" t="s">
        <v>1163</v>
      </c>
      <c r="B254" t="s">
        <v>1125</v>
      </c>
      <c r="C254" t="s">
        <v>167</v>
      </c>
      <c r="D254" t="s">
        <v>672</v>
      </c>
      <c r="E254" t="s">
        <v>1170</v>
      </c>
    </row>
    <row r="255" spans="1:5" x14ac:dyDescent="0.3">
      <c r="A255" t="s">
        <v>1163</v>
      </c>
      <c r="B255" t="s">
        <v>1171</v>
      </c>
      <c r="C255" t="s">
        <v>167</v>
      </c>
      <c r="D255" t="s">
        <v>672</v>
      </c>
      <c r="E255" t="s">
        <v>681</v>
      </c>
    </row>
    <row r="256" spans="1:5" x14ac:dyDescent="0.3">
      <c r="A256" t="s">
        <v>1163</v>
      </c>
      <c r="B256" t="s">
        <v>1172</v>
      </c>
      <c r="C256" t="s">
        <v>167</v>
      </c>
      <c r="D256" t="s">
        <v>672</v>
      </c>
      <c r="E256" t="s">
        <v>1000</v>
      </c>
    </row>
    <row r="257" spans="1:5" x14ac:dyDescent="0.3">
      <c r="A257" t="s">
        <v>1163</v>
      </c>
      <c r="B257" t="s">
        <v>1173</v>
      </c>
      <c r="C257" t="s">
        <v>167</v>
      </c>
      <c r="D257" t="s">
        <v>659</v>
      </c>
      <c r="E257" t="s">
        <v>1174</v>
      </c>
    </row>
    <row r="258" spans="1:5" x14ac:dyDescent="0.3">
      <c r="A258" t="s">
        <v>1163</v>
      </c>
      <c r="B258" t="s">
        <v>1175</v>
      </c>
      <c r="C258" t="s">
        <v>167</v>
      </c>
      <c r="D258" t="s">
        <v>665</v>
      </c>
      <c r="E258" t="s">
        <v>1176</v>
      </c>
    </row>
    <row r="259" spans="1:5" x14ac:dyDescent="0.3">
      <c r="A259" t="s">
        <v>1163</v>
      </c>
      <c r="B259" t="s">
        <v>1177</v>
      </c>
      <c r="C259" t="s">
        <v>167</v>
      </c>
      <c r="D259" t="s">
        <v>672</v>
      </c>
      <c r="E259" t="s">
        <v>1178</v>
      </c>
    </row>
    <row r="260" spans="1:5" x14ac:dyDescent="0.3">
      <c r="A260" t="s">
        <v>1163</v>
      </c>
      <c r="B260" t="s">
        <v>1179</v>
      </c>
      <c r="C260" t="s">
        <v>167</v>
      </c>
      <c r="D260" t="s">
        <v>833</v>
      </c>
      <c r="E260" t="s">
        <v>1180</v>
      </c>
    </row>
    <row r="261" spans="1:5" x14ac:dyDescent="0.3">
      <c r="A261" t="s">
        <v>1163</v>
      </c>
      <c r="B261" t="s">
        <v>1181</v>
      </c>
      <c r="C261" t="s">
        <v>167</v>
      </c>
      <c r="D261" t="s">
        <v>659</v>
      </c>
      <c r="E261" t="s">
        <v>1182</v>
      </c>
    </row>
    <row r="262" spans="1:5" x14ac:dyDescent="0.3">
      <c r="A262" t="s">
        <v>1163</v>
      </c>
      <c r="B262" t="s">
        <v>1183</v>
      </c>
      <c r="C262" t="s">
        <v>167</v>
      </c>
      <c r="D262" t="s">
        <v>665</v>
      </c>
      <c r="E262" t="s">
        <v>1149</v>
      </c>
    </row>
    <row r="263" spans="1:5" x14ac:dyDescent="0.3">
      <c r="A263" t="s">
        <v>1184</v>
      </c>
      <c r="B263" t="s">
        <v>1185</v>
      </c>
      <c r="C263" t="s">
        <v>467</v>
      </c>
      <c r="D263" t="s">
        <v>659</v>
      </c>
      <c r="E263" t="s">
        <v>998</v>
      </c>
    </row>
    <row r="264" spans="1:5" x14ac:dyDescent="0.3">
      <c r="A264" t="s">
        <v>1186</v>
      </c>
      <c r="B264" t="s">
        <v>1187</v>
      </c>
      <c r="C264" t="s">
        <v>173</v>
      </c>
      <c r="D264" t="s">
        <v>747</v>
      </c>
      <c r="E264" t="s">
        <v>1112</v>
      </c>
    </row>
    <row r="265" spans="1:5" x14ac:dyDescent="0.3">
      <c r="A265" t="s">
        <v>1186</v>
      </c>
      <c r="B265" t="s">
        <v>1188</v>
      </c>
      <c r="C265" t="s">
        <v>173</v>
      </c>
      <c r="D265" t="s">
        <v>900</v>
      </c>
      <c r="E265" t="s">
        <v>1189</v>
      </c>
    </row>
    <row r="266" spans="1:5" x14ac:dyDescent="0.3">
      <c r="A266" t="s">
        <v>1186</v>
      </c>
      <c r="B266" t="s">
        <v>1190</v>
      </c>
      <c r="C266" t="s">
        <v>173</v>
      </c>
      <c r="D266" t="s">
        <v>747</v>
      </c>
      <c r="E266" t="s">
        <v>1191</v>
      </c>
    </row>
    <row r="267" spans="1:5" x14ac:dyDescent="0.3">
      <c r="A267" t="s">
        <v>1192</v>
      </c>
      <c r="B267" t="s">
        <v>47</v>
      </c>
      <c r="C267" t="s">
        <v>48</v>
      </c>
      <c r="D267" t="s">
        <v>1193</v>
      </c>
      <c r="E267" t="s">
        <v>1194</v>
      </c>
    </row>
    <row r="268" spans="1:5" x14ac:dyDescent="0.3">
      <c r="A268" t="s">
        <v>1195</v>
      </c>
      <c r="B268" t="s">
        <v>1196</v>
      </c>
      <c r="C268" t="s">
        <v>51</v>
      </c>
      <c r="D268" t="s">
        <v>750</v>
      </c>
      <c r="E268" t="s">
        <v>1197</v>
      </c>
    </row>
    <row r="269" spans="1:5" x14ac:dyDescent="0.3">
      <c r="A269" t="s">
        <v>1198</v>
      </c>
      <c r="B269" t="s">
        <v>1199</v>
      </c>
      <c r="C269" t="s">
        <v>176</v>
      </c>
      <c r="D269" t="s">
        <v>1200</v>
      </c>
      <c r="E269" t="s">
        <v>666</v>
      </c>
    </row>
    <row r="270" spans="1:5" x14ac:dyDescent="0.3">
      <c r="A270" t="s">
        <v>1198</v>
      </c>
      <c r="B270" t="s">
        <v>1201</v>
      </c>
      <c r="C270" t="s">
        <v>176</v>
      </c>
      <c r="D270" t="s">
        <v>659</v>
      </c>
      <c r="E270" t="s">
        <v>1063</v>
      </c>
    </row>
    <row r="271" spans="1:5" x14ac:dyDescent="0.3">
      <c r="A271" t="s">
        <v>1198</v>
      </c>
      <c r="B271" t="s">
        <v>1202</v>
      </c>
      <c r="C271" t="s">
        <v>176</v>
      </c>
      <c r="D271" t="s">
        <v>1203</v>
      </c>
      <c r="E271" t="s">
        <v>1112</v>
      </c>
    </row>
    <row r="272" spans="1:5" x14ac:dyDescent="0.3">
      <c r="A272" t="s">
        <v>1198</v>
      </c>
      <c r="B272" t="s">
        <v>1204</v>
      </c>
      <c r="C272" t="s">
        <v>176</v>
      </c>
      <c r="D272" t="s">
        <v>1200</v>
      </c>
      <c r="E272" t="s">
        <v>1151</v>
      </c>
    </row>
    <row r="273" spans="1:5" x14ac:dyDescent="0.3">
      <c r="A273" t="s">
        <v>1198</v>
      </c>
      <c r="B273" t="s">
        <v>1205</v>
      </c>
      <c r="C273" t="s">
        <v>176</v>
      </c>
      <c r="D273" t="s">
        <v>1203</v>
      </c>
      <c r="E273" t="s">
        <v>721</v>
      </c>
    </row>
    <row r="274" spans="1:5" x14ac:dyDescent="0.3">
      <c r="A274" t="s">
        <v>1206</v>
      </c>
      <c r="B274" t="s">
        <v>1207</v>
      </c>
      <c r="C274" t="s">
        <v>182</v>
      </c>
      <c r="D274" t="s">
        <v>1200</v>
      </c>
      <c r="E274" t="s">
        <v>675</v>
      </c>
    </row>
    <row r="275" spans="1:5" x14ac:dyDescent="0.3">
      <c r="A275" t="s">
        <v>1206</v>
      </c>
      <c r="B275" t="s">
        <v>1208</v>
      </c>
      <c r="C275" t="s">
        <v>182</v>
      </c>
      <c r="D275" t="s">
        <v>659</v>
      </c>
      <c r="E275" t="s">
        <v>1182</v>
      </c>
    </row>
    <row r="276" spans="1:5" x14ac:dyDescent="0.3">
      <c r="A276" t="s">
        <v>1206</v>
      </c>
      <c r="B276" t="s">
        <v>1209</v>
      </c>
      <c r="C276" t="s">
        <v>182</v>
      </c>
      <c r="D276" t="s">
        <v>1060</v>
      </c>
      <c r="E276" t="s">
        <v>1068</v>
      </c>
    </row>
    <row r="277" spans="1:5" x14ac:dyDescent="0.3">
      <c r="A277" t="s">
        <v>1206</v>
      </c>
      <c r="B277" t="s">
        <v>1210</v>
      </c>
      <c r="C277" t="s">
        <v>182</v>
      </c>
      <c r="D277" t="s">
        <v>1012</v>
      </c>
      <c r="E277" t="s">
        <v>1071</v>
      </c>
    </row>
    <row r="278" spans="1:5" x14ac:dyDescent="0.3">
      <c r="A278" t="s">
        <v>1211</v>
      </c>
      <c r="B278" t="s">
        <v>1212</v>
      </c>
      <c r="C278" t="s">
        <v>185</v>
      </c>
      <c r="D278" t="s">
        <v>672</v>
      </c>
      <c r="E278" t="s">
        <v>1068</v>
      </c>
    </row>
    <row r="279" spans="1:5" x14ac:dyDescent="0.3">
      <c r="A279" t="s">
        <v>1211</v>
      </c>
      <c r="B279" t="s">
        <v>1213</v>
      </c>
      <c r="C279" t="s">
        <v>185</v>
      </c>
      <c r="D279" t="s">
        <v>659</v>
      </c>
      <c r="E279" t="s">
        <v>1182</v>
      </c>
    </row>
    <row r="280" spans="1:5" x14ac:dyDescent="0.3">
      <c r="A280" t="s">
        <v>1211</v>
      </c>
      <c r="B280" t="s">
        <v>1214</v>
      </c>
      <c r="C280" t="s">
        <v>185</v>
      </c>
      <c r="D280" t="s">
        <v>665</v>
      </c>
      <c r="E280" t="s">
        <v>1107</v>
      </c>
    </row>
    <row r="281" spans="1:5" x14ac:dyDescent="0.3">
      <c r="A281" t="s">
        <v>1215</v>
      </c>
      <c r="B281" t="s">
        <v>1216</v>
      </c>
      <c r="C281" t="s">
        <v>191</v>
      </c>
      <c r="D281" t="s">
        <v>672</v>
      </c>
      <c r="E281" t="s">
        <v>1217</v>
      </c>
    </row>
    <row r="282" spans="1:5" x14ac:dyDescent="0.3">
      <c r="A282" t="s">
        <v>1215</v>
      </c>
      <c r="B282" t="s">
        <v>1024</v>
      </c>
      <c r="C282" t="s">
        <v>191</v>
      </c>
      <c r="D282" t="s">
        <v>672</v>
      </c>
      <c r="E282" t="s">
        <v>666</v>
      </c>
    </row>
    <row r="283" spans="1:5" x14ac:dyDescent="0.3">
      <c r="A283" t="s">
        <v>1215</v>
      </c>
      <c r="B283" t="s">
        <v>1218</v>
      </c>
      <c r="C283" t="s">
        <v>191</v>
      </c>
      <c r="D283" t="s">
        <v>659</v>
      </c>
      <c r="E283" t="s">
        <v>1112</v>
      </c>
    </row>
    <row r="284" spans="1:5" x14ac:dyDescent="0.3">
      <c r="A284" t="s">
        <v>1215</v>
      </c>
      <c r="B284" t="s">
        <v>1219</v>
      </c>
      <c r="C284" t="s">
        <v>191</v>
      </c>
      <c r="D284" t="s">
        <v>672</v>
      </c>
      <c r="E284" t="s">
        <v>1220</v>
      </c>
    </row>
    <row r="285" spans="1:5" x14ac:dyDescent="0.3">
      <c r="A285" t="s">
        <v>1215</v>
      </c>
      <c r="B285" t="s">
        <v>1221</v>
      </c>
      <c r="C285" t="s">
        <v>191</v>
      </c>
      <c r="D285" t="s">
        <v>672</v>
      </c>
      <c r="E285" t="s">
        <v>1222</v>
      </c>
    </row>
    <row r="286" spans="1:5" x14ac:dyDescent="0.3">
      <c r="A286" t="s">
        <v>1215</v>
      </c>
      <c r="B286" t="s">
        <v>1223</v>
      </c>
      <c r="C286" t="s">
        <v>191</v>
      </c>
      <c r="D286" t="s">
        <v>665</v>
      </c>
      <c r="E286" t="s">
        <v>1224</v>
      </c>
    </row>
    <row r="287" spans="1:5" x14ac:dyDescent="0.3">
      <c r="A287" t="s">
        <v>1225</v>
      </c>
      <c r="B287" t="s">
        <v>53</v>
      </c>
      <c r="C287" t="s">
        <v>54</v>
      </c>
      <c r="D287" t="s">
        <v>672</v>
      </c>
      <c r="E287" t="s">
        <v>1226</v>
      </c>
    </row>
    <row r="288" spans="1:5" x14ac:dyDescent="0.3">
      <c r="A288" t="s">
        <v>1227</v>
      </c>
      <c r="B288" t="s">
        <v>1228</v>
      </c>
      <c r="C288" t="s">
        <v>194</v>
      </c>
      <c r="D288" t="s">
        <v>747</v>
      </c>
      <c r="E288" t="s">
        <v>1068</v>
      </c>
    </row>
    <row r="289" spans="1:5" x14ac:dyDescent="0.3">
      <c r="A289" t="s">
        <v>1227</v>
      </c>
      <c r="B289" t="s">
        <v>1229</v>
      </c>
      <c r="C289" t="s">
        <v>194</v>
      </c>
      <c r="D289" t="s">
        <v>900</v>
      </c>
      <c r="E289" t="s">
        <v>1182</v>
      </c>
    </row>
    <row r="290" spans="1:5" x14ac:dyDescent="0.3">
      <c r="A290" t="s">
        <v>1230</v>
      </c>
      <c r="B290" t="s">
        <v>1231</v>
      </c>
      <c r="C290" t="s">
        <v>57</v>
      </c>
      <c r="D290" t="s">
        <v>1116</v>
      </c>
      <c r="E290" t="s">
        <v>663</v>
      </c>
    </row>
    <row r="291" spans="1:5" x14ac:dyDescent="0.3">
      <c r="A291" t="s">
        <v>1232</v>
      </c>
      <c r="B291" t="s">
        <v>1233</v>
      </c>
      <c r="C291" t="s">
        <v>386</v>
      </c>
      <c r="D291" t="s">
        <v>750</v>
      </c>
      <c r="E291" t="s">
        <v>679</v>
      </c>
    </row>
    <row r="292" spans="1:5" x14ac:dyDescent="0.3">
      <c r="A292" t="s">
        <v>1234</v>
      </c>
      <c r="B292" t="s">
        <v>1235</v>
      </c>
      <c r="C292" t="s">
        <v>197</v>
      </c>
      <c r="D292" t="s">
        <v>672</v>
      </c>
      <c r="E292" t="s">
        <v>675</v>
      </c>
    </row>
    <row r="293" spans="1:5" x14ac:dyDescent="0.3">
      <c r="A293" t="s">
        <v>1234</v>
      </c>
      <c r="B293" t="s">
        <v>1236</v>
      </c>
      <c r="C293" t="s">
        <v>197</v>
      </c>
      <c r="D293" t="s">
        <v>659</v>
      </c>
      <c r="E293" t="s">
        <v>1068</v>
      </c>
    </row>
    <row r="294" spans="1:5" x14ac:dyDescent="0.3">
      <c r="A294" t="s">
        <v>1234</v>
      </c>
      <c r="B294" t="s">
        <v>1237</v>
      </c>
      <c r="C294" t="s">
        <v>197</v>
      </c>
      <c r="D294" t="s">
        <v>665</v>
      </c>
      <c r="E294" t="s">
        <v>1180</v>
      </c>
    </row>
    <row r="295" spans="1:5" x14ac:dyDescent="0.3">
      <c r="A295" t="s">
        <v>1238</v>
      </c>
      <c r="B295" t="s">
        <v>1239</v>
      </c>
      <c r="C295" t="s">
        <v>203</v>
      </c>
      <c r="D295" t="s">
        <v>659</v>
      </c>
      <c r="E295" t="s">
        <v>1005</v>
      </c>
    </row>
    <row r="296" spans="1:5" x14ac:dyDescent="0.3">
      <c r="A296" t="s">
        <v>1240</v>
      </c>
      <c r="B296" t="s">
        <v>1241</v>
      </c>
      <c r="C296" t="s">
        <v>470</v>
      </c>
      <c r="D296" t="s">
        <v>997</v>
      </c>
      <c r="E296" t="s">
        <v>998</v>
      </c>
    </row>
    <row r="297" spans="1:5" x14ac:dyDescent="0.3">
      <c r="A297" t="s">
        <v>1242</v>
      </c>
      <c r="B297" t="s">
        <v>1243</v>
      </c>
      <c r="C297" t="s">
        <v>200</v>
      </c>
      <c r="D297" t="s">
        <v>672</v>
      </c>
      <c r="E297" t="s">
        <v>1244</v>
      </c>
    </row>
    <row r="298" spans="1:5" x14ac:dyDescent="0.3">
      <c r="A298" t="s">
        <v>1242</v>
      </c>
      <c r="B298" t="s">
        <v>1245</v>
      </c>
      <c r="C298" t="s">
        <v>200</v>
      </c>
      <c r="D298" t="s">
        <v>672</v>
      </c>
      <c r="E298" t="s">
        <v>1078</v>
      </c>
    </row>
    <row r="299" spans="1:5" x14ac:dyDescent="0.3">
      <c r="A299" t="s">
        <v>1242</v>
      </c>
      <c r="B299" t="s">
        <v>726</v>
      </c>
      <c r="C299" t="s">
        <v>200</v>
      </c>
      <c r="D299" t="s">
        <v>672</v>
      </c>
      <c r="E299" t="s">
        <v>663</v>
      </c>
    </row>
    <row r="300" spans="1:5" x14ac:dyDescent="0.3">
      <c r="A300" t="s">
        <v>1242</v>
      </c>
      <c r="B300" t="s">
        <v>1246</v>
      </c>
      <c r="C300" t="s">
        <v>200</v>
      </c>
      <c r="D300" t="s">
        <v>672</v>
      </c>
      <c r="E300" t="s">
        <v>1112</v>
      </c>
    </row>
    <row r="301" spans="1:5" x14ac:dyDescent="0.3">
      <c r="A301" t="s">
        <v>1242</v>
      </c>
      <c r="B301" t="s">
        <v>1247</v>
      </c>
      <c r="C301" t="s">
        <v>200</v>
      </c>
      <c r="D301" t="s">
        <v>659</v>
      </c>
      <c r="E301" t="s">
        <v>1248</v>
      </c>
    </row>
    <row r="302" spans="1:5" x14ac:dyDescent="0.3">
      <c r="A302" t="s">
        <v>1242</v>
      </c>
      <c r="B302" t="s">
        <v>1249</v>
      </c>
      <c r="C302" t="s">
        <v>200</v>
      </c>
      <c r="D302" t="s">
        <v>1124</v>
      </c>
      <c r="E302" t="s">
        <v>1061</v>
      </c>
    </row>
    <row r="303" spans="1:5" x14ac:dyDescent="0.3">
      <c r="A303" t="s">
        <v>1242</v>
      </c>
      <c r="B303" t="s">
        <v>1250</v>
      </c>
      <c r="C303" t="s">
        <v>200</v>
      </c>
      <c r="D303" t="s">
        <v>659</v>
      </c>
      <c r="E303" t="s">
        <v>1251</v>
      </c>
    </row>
    <row r="304" spans="1:5" x14ac:dyDescent="0.3">
      <c r="A304" t="s">
        <v>1242</v>
      </c>
      <c r="B304" t="s">
        <v>1252</v>
      </c>
      <c r="C304" t="s">
        <v>200</v>
      </c>
      <c r="D304" t="s">
        <v>672</v>
      </c>
      <c r="E304" t="s">
        <v>1253</v>
      </c>
    </row>
    <row r="305" spans="1:5" x14ac:dyDescent="0.3">
      <c r="A305" t="s">
        <v>1242</v>
      </c>
      <c r="B305" t="s">
        <v>1254</v>
      </c>
      <c r="C305" t="s">
        <v>200</v>
      </c>
      <c r="D305" t="s">
        <v>659</v>
      </c>
      <c r="E305" t="s">
        <v>1071</v>
      </c>
    </row>
    <row r="306" spans="1:5" x14ac:dyDescent="0.3">
      <c r="A306" t="s">
        <v>1242</v>
      </c>
      <c r="B306" t="s">
        <v>1255</v>
      </c>
      <c r="C306" t="s">
        <v>200</v>
      </c>
      <c r="D306" t="s">
        <v>1060</v>
      </c>
      <c r="E306" t="s">
        <v>1256</v>
      </c>
    </row>
    <row r="307" spans="1:5" x14ac:dyDescent="0.3">
      <c r="A307" t="s">
        <v>1242</v>
      </c>
      <c r="B307" t="s">
        <v>1257</v>
      </c>
      <c r="C307" t="s">
        <v>200</v>
      </c>
      <c r="D307" t="s">
        <v>672</v>
      </c>
      <c r="E307" t="s">
        <v>1258</v>
      </c>
    </row>
    <row r="308" spans="1:5" x14ac:dyDescent="0.3">
      <c r="A308" t="s">
        <v>1259</v>
      </c>
      <c r="B308" t="s">
        <v>1260</v>
      </c>
      <c r="C308" t="s">
        <v>206</v>
      </c>
      <c r="D308" t="s">
        <v>747</v>
      </c>
      <c r="E308" t="s">
        <v>1248</v>
      </c>
    </row>
    <row r="309" spans="1:5" x14ac:dyDescent="0.3">
      <c r="A309" t="s">
        <v>1259</v>
      </c>
      <c r="B309" t="s">
        <v>1261</v>
      </c>
      <c r="C309" t="s">
        <v>206</v>
      </c>
      <c r="D309" t="s">
        <v>900</v>
      </c>
      <c r="E309" t="s">
        <v>1071</v>
      </c>
    </row>
    <row r="310" spans="1:5" x14ac:dyDescent="0.3">
      <c r="A310" t="s">
        <v>1262</v>
      </c>
      <c r="B310" t="s">
        <v>1263</v>
      </c>
      <c r="C310" t="s">
        <v>209</v>
      </c>
      <c r="D310" t="s">
        <v>672</v>
      </c>
      <c r="E310" t="s">
        <v>1264</v>
      </c>
    </row>
    <row r="311" spans="1:5" x14ac:dyDescent="0.3">
      <c r="A311" t="s">
        <v>1262</v>
      </c>
      <c r="B311" t="s">
        <v>1265</v>
      </c>
      <c r="C311" t="s">
        <v>209</v>
      </c>
      <c r="D311" t="s">
        <v>659</v>
      </c>
      <c r="E311" t="s">
        <v>1071</v>
      </c>
    </row>
    <row r="312" spans="1:5" x14ac:dyDescent="0.3">
      <c r="A312" t="s">
        <v>1262</v>
      </c>
      <c r="B312" t="s">
        <v>1266</v>
      </c>
      <c r="C312" t="s">
        <v>209</v>
      </c>
      <c r="D312" t="s">
        <v>665</v>
      </c>
      <c r="E312" t="s">
        <v>721</v>
      </c>
    </row>
    <row r="313" spans="1:5" x14ac:dyDescent="0.3">
      <c r="A313" t="s">
        <v>1267</v>
      </c>
      <c r="B313" t="s">
        <v>1268</v>
      </c>
      <c r="C313" t="s">
        <v>64</v>
      </c>
      <c r="D313" t="s">
        <v>900</v>
      </c>
      <c r="E313" t="s">
        <v>1269</v>
      </c>
    </row>
    <row r="314" spans="1:5" x14ac:dyDescent="0.3">
      <c r="A314" t="s">
        <v>1270</v>
      </c>
      <c r="B314" t="s">
        <v>1271</v>
      </c>
      <c r="C314" t="s">
        <v>212</v>
      </c>
      <c r="D314" t="s">
        <v>833</v>
      </c>
      <c r="E314" t="s">
        <v>1248</v>
      </c>
    </row>
    <row r="315" spans="1:5" x14ac:dyDescent="0.3">
      <c r="A315" t="s">
        <v>1270</v>
      </c>
      <c r="B315" t="s">
        <v>1272</v>
      </c>
      <c r="C315" t="s">
        <v>212</v>
      </c>
      <c r="D315" t="s">
        <v>900</v>
      </c>
      <c r="E315" t="s">
        <v>1071</v>
      </c>
    </row>
    <row r="316" spans="1:5" x14ac:dyDescent="0.3">
      <c r="A316" t="s">
        <v>1273</v>
      </c>
      <c r="B316" t="s">
        <v>1274</v>
      </c>
      <c r="C316" t="s">
        <v>170</v>
      </c>
      <c r="D316" t="s">
        <v>662</v>
      </c>
      <c r="E316" t="s">
        <v>1275</v>
      </c>
    </row>
    <row r="317" spans="1:5" x14ac:dyDescent="0.3">
      <c r="A317" t="s">
        <v>1276</v>
      </c>
      <c r="B317" t="s">
        <v>1277</v>
      </c>
      <c r="C317" t="s">
        <v>215</v>
      </c>
      <c r="D317" t="s">
        <v>662</v>
      </c>
      <c r="E317" t="s">
        <v>1248</v>
      </c>
    </row>
    <row r="318" spans="1:5" x14ac:dyDescent="0.3">
      <c r="A318" t="s">
        <v>1276</v>
      </c>
      <c r="B318" t="s">
        <v>1278</v>
      </c>
      <c r="C318" t="s">
        <v>215</v>
      </c>
      <c r="D318" t="s">
        <v>659</v>
      </c>
      <c r="E318" t="s">
        <v>1071</v>
      </c>
    </row>
    <row r="319" spans="1:5" x14ac:dyDescent="0.3">
      <c r="A319" t="s">
        <v>1276</v>
      </c>
      <c r="B319" t="s">
        <v>1279</v>
      </c>
      <c r="C319" t="s">
        <v>215</v>
      </c>
      <c r="D319" t="s">
        <v>665</v>
      </c>
      <c r="E319" t="s">
        <v>1280</v>
      </c>
    </row>
    <row r="320" spans="1:5" x14ac:dyDescent="0.3">
      <c r="A320" t="s">
        <v>1281</v>
      </c>
      <c r="B320" t="s">
        <v>66</v>
      </c>
      <c r="C320" t="s">
        <v>67</v>
      </c>
      <c r="D320" t="s">
        <v>659</v>
      </c>
      <c r="E320" t="s">
        <v>1078</v>
      </c>
    </row>
    <row r="321" spans="1:5" x14ac:dyDescent="0.3">
      <c r="A321" t="s">
        <v>1282</v>
      </c>
      <c r="B321" t="s">
        <v>472</v>
      </c>
      <c r="C321" t="s">
        <v>473</v>
      </c>
      <c r="D321" t="s">
        <v>1116</v>
      </c>
      <c r="E321" t="s">
        <v>998</v>
      </c>
    </row>
    <row r="322" spans="1:5" x14ac:dyDescent="0.3">
      <c r="A322" t="s">
        <v>1283</v>
      </c>
      <c r="B322" t="s">
        <v>69</v>
      </c>
      <c r="C322" t="s">
        <v>70</v>
      </c>
      <c r="D322" t="s">
        <v>1116</v>
      </c>
      <c r="E322" t="s">
        <v>1284</v>
      </c>
    </row>
    <row r="323" spans="1:5" x14ac:dyDescent="0.3">
      <c r="A323" t="s">
        <v>1285</v>
      </c>
      <c r="B323" t="s">
        <v>1286</v>
      </c>
      <c r="C323" t="s">
        <v>218</v>
      </c>
      <c r="D323" t="s">
        <v>833</v>
      </c>
      <c r="E323" t="s">
        <v>1151</v>
      </c>
    </row>
    <row r="324" spans="1:5" x14ac:dyDescent="0.3">
      <c r="A324" t="s">
        <v>1285</v>
      </c>
      <c r="B324" t="s">
        <v>1287</v>
      </c>
      <c r="C324" t="s">
        <v>218</v>
      </c>
      <c r="D324" t="s">
        <v>900</v>
      </c>
      <c r="E324" t="s">
        <v>721</v>
      </c>
    </row>
    <row r="325" spans="1:5" x14ac:dyDescent="0.3">
      <c r="A325" t="s">
        <v>1288</v>
      </c>
      <c r="B325" t="s">
        <v>1289</v>
      </c>
      <c r="C325" t="s">
        <v>221</v>
      </c>
      <c r="D325" t="s">
        <v>747</v>
      </c>
      <c r="E325" t="s">
        <v>1244</v>
      </c>
    </row>
    <row r="326" spans="1:5" x14ac:dyDescent="0.3">
      <c r="A326" t="s">
        <v>1288</v>
      </c>
      <c r="B326" t="s">
        <v>1290</v>
      </c>
      <c r="C326" t="s">
        <v>221</v>
      </c>
      <c r="D326" t="s">
        <v>833</v>
      </c>
      <c r="E326" t="s">
        <v>660</v>
      </c>
    </row>
    <row r="327" spans="1:5" x14ac:dyDescent="0.3">
      <c r="A327" t="s">
        <v>1288</v>
      </c>
      <c r="B327" t="s">
        <v>1291</v>
      </c>
      <c r="C327" t="s">
        <v>221</v>
      </c>
      <c r="D327" t="s">
        <v>1060</v>
      </c>
      <c r="E327" t="s">
        <v>1292</v>
      </c>
    </row>
    <row r="328" spans="1:5" x14ac:dyDescent="0.3">
      <c r="A328" t="s">
        <v>1288</v>
      </c>
      <c r="B328" t="s">
        <v>1293</v>
      </c>
      <c r="C328" t="s">
        <v>221</v>
      </c>
      <c r="D328" t="s">
        <v>747</v>
      </c>
      <c r="E328" t="s">
        <v>1182</v>
      </c>
    </row>
    <row r="329" spans="1:5" x14ac:dyDescent="0.3">
      <c r="A329" t="s">
        <v>1288</v>
      </c>
      <c r="B329" t="s">
        <v>1294</v>
      </c>
      <c r="C329" t="s">
        <v>221</v>
      </c>
      <c r="D329" t="s">
        <v>747</v>
      </c>
      <c r="E329" t="s">
        <v>1107</v>
      </c>
    </row>
    <row r="330" spans="1:5" x14ac:dyDescent="0.3">
      <c r="A330" t="s">
        <v>1288</v>
      </c>
      <c r="B330" t="s">
        <v>1295</v>
      </c>
      <c r="C330" t="s">
        <v>221</v>
      </c>
      <c r="D330" t="s">
        <v>659</v>
      </c>
      <c r="E330" t="s">
        <v>1280</v>
      </c>
    </row>
    <row r="331" spans="1:5" x14ac:dyDescent="0.3">
      <c r="A331" t="s">
        <v>1288</v>
      </c>
      <c r="B331" t="s">
        <v>1296</v>
      </c>
      <c r="C331" t="s">
        <v>221</v>
      </c>
      <c r="D331" t="s">
        <v>833</v>
      </c>
      <c r="E331" t="s">
        <v>1297</v>
      </c>
    </row>
    <row r="332" spans="1:5" x14ac:dyDescent="0.3">
      <c r="A332" t="s">
        <v>1288</v>
      </c>
      <c r="B332" t="s">
        <v>1298</v>
      </c>
      <c r="C332" t="s">
        <v>221</v>
      </c>
      <c r="D332" t="s">
        <v>747</v>
      </c>
      <c r="E332" t="s">
        <v>1220</v>
      </c>
    </row>
    <row r="333" spans="1:5" x14ac:dyDescent="0.3">
      <c r="A333" t="s">
        <v>1288</v>
      </c>
      <c r="B333" t="s">
        <v>1299</v>
      </c>
      <c r="C333" t="s">
        <v>221</v>
      </c>
      <c r="D333" t="s">
        <v>1092</v>
      </c>
      <c r="E333" t="s">
        <v>721</v>
      </c>
    </row>
    <row r="334" spans="1:5" x14ac:dyDescent="0.3">
      <c r="A334" t="s">
        <v>1288</v>
      </c>
      <c r="B334" t="s">
        <v>1300</v>
      </c>
      <c r="C334" t="s">
        <v>221</v>
      </c>
      <c r="D334" t="s">
        <v>1028</v>
      </c>
      <c r="E334" t="s">
        <v>1301</v>
      </c>
    </row>
    <row r="335" spans="1:5" x14ac:dyDescent="0.3">
      <c r="A335" t="s">
        <v>1288</v>
      </c>
      <c r="B335" t="s">
        <v>1302</v>
      </c>
      <c r="C335" t="s">
        <v>221</v>
      </c>
      <c r="D335" t="s">
        <v>747</v>
      </c>
      <c r="E335" t="s">
        <v>668</v>
      </c>
    </row>
    <row r="336" spans="1:5" x14ac:dyDescent="0.3">
      <c r="A336" t="s">
        <v>1288</v>
      </c>
      <c r="B336" t="s">
        <v>1303</v>
      </c>
      <c r="C336" t="s">
        <v>221</v>
      </c>
      <c r="D336" t="s">
        <v>747</v>
      </c>
      <c r="E336" t="s">
        <v>1129</v>
      </c>
    </row>
    <row r="337" spans="1:5" x14ac:dyDescent="0.3">
      <c r="A337" t="s">
        <v>1288</v>
      </c>
      <c r="B337" t="s">
        <v>1304</v>
      </c>
      <c r="C337" t="s">
        <v>221</v>
      </c>
      <c r="D337" t="s">
        <v>747</v>
      </c>
      <c r="E337" t="s">
        <v>1305</v>
      </c>
    </row>
    <row r="338" spans="1:5" x14ac:dyDescent="0.3">
      <c r="A338" t="s">
        <v>1306</v>
      </c>
      <c r="B338" t="s">
        <v>1307</v>
      </c>
      <c r="C338" t="s">
        <v>224</v>
      </c>
      <c r="D338" t="s">
        <v>659</v>
      </c>
      <c r="E338" t="s">
        <v>1280</v>
      </c>
    </row>
    <row r="339" spans="1:5" x14ac:dyDescent="0.3">
      <c r="A339" t="s">
        <v>1306</v>
      </c>
      <c r="B339" t="s">
        <v>1308</v>
      </c>
      <c r="C339" t="s">
        <v>224</v>
      </c>
      <c r="D339" t="s">
        <v>1060</v>
      </c>
      <c r="E339" t="s">
        <v>1309</v>
      </c>
    </row>
    <row r="340" spans="1:5" x14ac:dyDescent="0.3">
      <c r="A340" t="s">
        <v>1306</v>
      </c>
      <c r="B340" t="s">
        <v>1310</v>
      </c>
      <c r="C340" t="s">
        <v>224</v>
      </c>
      <c r="D340" t="s">
        <v>904</v>
      </c>
      <c r="E340" t="s">
        <v>1305</v>
      </c>
    </row>
    <row r="341" spans="1:5" x14ac:dyDescent="0.3">
      <c r="A341" t="s">
        <v>1306</v>
      </c>
      <c r="B341" t="s">
        <v>1311</v>
      </c>
      <c r="C341" t="s">
        <v>224</v>
      </c>
      <c r="D341" t="s">
        <v>1312</v>
      </c>
      <c r="E341" t="s">
        <v>998</v>
      </c>
    </row>
    <row r="342" spans="1:5" x14ac:dyDescent="0.3">
      <c r="A342" t="s">
        <v>1313</v>
      </c>
      <c r="B342" t="s">
        <v>1314</v>
      </c>
      <c r="C342" t="s">
        <v>227</v>
      </c>
      <c r="D342" t="s">
        <v>665</v>
      </c>
      <c r="E342" t="s">
        <v>1315</v>
      </c>
    </row>
    <row r="343" spans="1:5" x14ac:dyDescent="0.3">
      <c r="A343" t="s">
        <v>1313</v>
      </c>
      <c r="B343" t="s">
        <v>1316</v>
      </c>
      <c r="C343" t="s">
        <v>227</v>
      </c>
      <c r="D343" t="s">
        <v>659</v>
      </c>
      <c r="E343" t="s">
        <v>1280</v>
      </c>
    </row>
    <row r="344" spans="1:5" x14ac:dyDescent="0.3">
      <c r="A344" t="s">
        <v>1313</v>
      </c>
      <c r="B344" t="s">
        <v>1317</v>
      </c>
      <c r="C344" t="s">
        <v>227</v>
      </c>
      <c r="D344" t="s">
        <v>672</v>
      </c>
      <c r="E344" t="s">
        <v>721</v>
      </c>
    </row>
    <row r="345" spans="1:5" x14ac:dyDescent="0.3">
      <c r="A345" t="s">
        <v>1318</v>
      </c>
      <c r="B345" t="s">
        <v>475</v>
      </c>
      <c r="C345" t="s">
        <v>476</v>
      </c>
      <c r="D345" t="s">
        <v>1116</v>
      </c>
      <c r="E345" t="s">
        <v>998</v>
      </c>
    </row>
    <row r="346" spans="1:5" x14ac:dyDescent="0.3">
      <c r="A346" t="s">
        <v>1319</v>
      </c>
      <c r="B346" t="s">
        <v>1320</v>
      </c>
      <c r="C346" t="s">
        <v>599</v>
      </c>
      <c r="D346" t="s">
        <v>747</v>
      </c>
      <c r="E346">
        <v>0</v>
      </c>
    </row>
    <row r="347" spans="1:5" x14ac:dyDescent="0.3">
      <c r="A347" t="s">
        <v>1321</v>
      </c>
      <c r="B347" t="s">
        <v>1322</v>
      </c>
      <c r="C347" t="s">
        <v>479</v>
      </c>
      <c r="D347" t="s">
        <v>1323</v>
      </c>
      <c r="E347" t="s">
        <v>998</v>
      </c>
    </row>
    <row r="348" spans="1:5" x14ac:dyDescent="0.3">
      <c r="A348" t="s">
        <v>1324</v>
      </c>
      <c r="B348" t="s">
        <v>1009</v>
      </c>
      <c r="C348" t="s">
        <v>230</v>
      </c>
      <c r="D348" t="s">
        <v>662</v>
      </c>
      <c r="E348" t="s">
        <v>660</v>
      </c>
    </row>
    <row r="349" spans="1:5" x14ac:dyDescent="0.3">
      <c r="A349" t="s">
        <v>1324</v>
      </c>
      <c r="B349" t="s">
        <v>701</v>
      </c>
      <c r="C349" t="s">
        <v>230</v>
      </c>
      <c r="D349" t="s">
        <v>662</v>
      </c>
      <c r="E349" t="s">
        <v>1008</v>
      </c>
    </row>
    <row r="350" spans="1:5" x14ac:dyDescent="0.3">
      <c r="A350" t="s">
        <v>1324</v>
      </c>
      <c r="B350" t="s">
        <v>1325</v>
      </c>
      <c r="C350" t="s">
        <v>230</v>
      </c>
      <c r="D350" t="s">
        <v>662</v>
      </c>
      <c r="E350" t="s">
        <v>1292</v>
      </c>
    </row>
    <row r="351" spans="1:5" x14ac:dyDescent="0.3">
      <c r="A351" t="s">
        <v>1324</v>
      </c>
      <c r="B351" t="s">
        <v>1326</v>
      </c>
      <c r="C351" t="s">
        <v>230</v>
      </c>
      <c r="D351" t="s">
        <v>662</v>
      </c>
      <c r="E351" t="s">
        <v>675</v>
      </c>
    </row>
    <row r="352" spans="1:5" x14ac:dyDescent="0.3">
      <c r="A352" t="s">
        <v>1324</v>
      </c>
      <c r="B352" t="s">
        <v>1327</v>
      </c>
      <c r="C352" t="s">
        <v>230</v>
      </c>
      <c r="D352" t="s">
        <v>662</v>
      </c>
      <c r="E352" t="s">
        <v>1068</v>
      </c>
    </row>
    <row r="353" spans="1:5" x14ac:dyDescent="0.3">
      <c r="A353" t="s">
        <v>1324</v>
      </c>
      <c r="B353" t="s">
        <v>1328</v>
      </c>
      <c r="C353" t="s">
        <v>230</v>
      </c>
      <c r="D353" t="s">
        <v>659</v>
      </c>
      <c r="E353" t="s">
        <v>1297</v>
      </c>
    </row>
    <row r="354" spans="1:5" x14ac:dyDescent="0.3">
      <c r="A354" t="s">
        <v>1324</v>
      </c>
      <c r="B354" t="s">
        <v>1329</v>
      </c>
      <c r="C354" t="s">
        <v>230</v>
      </c>
      <c r="D354" t="s">
        <v>665</v>
      </c>
      <c r="E354" t="s">
        <v>1220</v>
      </c>
    </row>
    <row r="355" spans="1:5" x14ac:dyDescent="0.3">
      <c r="A355" t="s">
        <v>1324</v>
      </c>
      <c r="B355" t="s">
        <v>1330</v>
      </c>
      <c r="C355" t="s">
        <v>230</v>
      </c>
      <c r="D355" t="s">
        <v>665</v>
      </c>
      <c r="E355" t="s">
        <v>673</v>
      </c>
    </row>
    <row r="356" spans="1:5" x14ac:dyDescent="0.3">
      <c r="A356" t="s">
        <v>1324</v>
      </c>
      <c r="B356" t="s">
        <v>1331</v>
      </c>
      <c r="C356" t="s">
        <v>230</v>
      </c>
      <c r="D356" t="s">
        <v>662</v>
      </c>
      <c r="E356" t="s">
        <v>1332</v>
      </c>
    </row>
    <row r="357" spans="1:5" x14ac:dyDescent="0.3">
      <c r="A357" t="s">
        <v>1324</v>
      </c>
      <c r="B357" t="s">
        <v>1333</v>
      </c>
      <c r="C357" t="s">
        <v>230</v>
      </c>
      <c r="D357" t="s">
        <v>662</v>
      </c>
      <c r="E357" t="s">
        <v>1100</v>
      </c>
    </row>
    <row r="358" spans="1:5" x14ac:dyDescent="0.3">
      <c r="A358" t="s">
        <v>1324</v>
      </c>
      <c r="B358" t="s">
        <v>1334</v>
      </c>
      <c r="C358" t="s">
        <v>230</v>
      </c>
      <c r="D358" t="s">
        <v>662</v>
      </c>
      <c r="E358" t="s">
        <v>1153</v>
      </c>
    </row>
    <row r="359" spans="1:5" x14ac:dyDescent="0.3">
      <c r="A359" t="s">
        <v>1324</v>
      </c>
      <c r="B359" t="s">
        <v>1335</v>
      </c>
      <c r="C359" t="s">
        <v>230</v>
      </c>
      <c r="D359" t="s">
        <v>662</v>
      </c>
      <c r="E359" t="s">
        <v>1336</v>
      </c>
    </row>
    <row r="360" spans="1:5" x14ac:dyDescent="0.3">
      <c r="A360" t="s">
        <v>1324</v>
      </c>
      <c r="B360" t="s">
        <v>1337</v>
      </c>
      <c r="C360" t="s">
        <v>230</v>
      </c>
      <c r="D360" t="s">
        <v>665</v>
      </c>
      <c r="E360" t="s">
        <v>1338</v>
      </c>
    </row>
    <row r="361" spans="1:5" x14ac:dyDescent="0.3">
      <c r="A361" t="s">
        <v>1324</v>
      </c>
      <c r="B361" t="s">
        <v>1339</v>
      </c>
      <c r="C361" t="s">
        <v>230</v>
      </c>
      <c r="D361" t="s">
        <v>662</v>
      </c>
      <c r="E361" t="s">
        <v>1194</v>
      </c>
    </row>
    <row r="362" spans="1:5" x14ac:dyDescent="0.3">
      <c r="A362" t="s">
        <v>1324</v>
      </c>
      <c r="B362" t="s">
        <v>1340</v>
      </c>
      <c r="C362" t="s">
        <v>230</v>
      </c>
      <c r="D362" t="s">
        <v>659</v>
      </c>
      <c r="E362" t="s">
        <v>1005</v>
      </c>
    </row>
    <row r="363" spans="1:5" x14ac:dyDescent="0.3">
      <c r="A363" t="s">
        <v>1324</v>
      </c>
      <c r="B363" t="s">
        <v>1341</v>
      </c>
      <c r="C363" t="s">
        <v>230</v>
      </c>
      <c r="D363" t="s">
        <v>1016</v>
      </c>
      <c r="E363" t="s">
        <v>1342</v>
      </c>
    </row>
    <row r="364" spans="1:5" x14ac:dyDescent="0.3">
      <c r="A364" t="s">
        <v>1324</v>
      </c>
      <c r="B364" t="s">
        <v>1343</v>
      </c>
      <c r="C364" t="s">
        <v>230</v>
      </c>
      <c r="D364" t="s">
        <v>659</v>
      </c>
      <c r="E364" t="s">
        <v>1344</v>
      </c>
    </row>
    <row r="365" spans="1:5" x14ac:dyDescent="0.3">
      <c r="A365" t="s">
        <v>1324</v>
      </c>
      <c r="B365" t="s">
        <v>1345</v>
      </c>
      <c r="C365" t="s">
        <v>230</v>
      </c>
      <c r="D365" t="s">
        <v>1042</v>
      </c>
      <c r="E365" t="s">
        <v>1258</v>
      </c>
    </row>
    <row r="366" spans="1:5" x14ac:dyDescent="0.3">
      <c r="A366" t="s">
        <v>1324</v>
      </c>
      <c r="B366" t="s">
        <v>1346</v>
      </c>
      <c r="C366" t="s">
        <v>230</v>
      </c>
      <c r="D366" t="s">
        <v>665</v>
      </c>
      <c r="E366" t="s">
        <v>1347</v>
      </c>
    </row>
    <row r="367" spans="1:5" x14ac:dyDescent="0.3">
      <c r="A367" t="s">
        <v>1348</v>
      </c>
      <c r="B367" t="s">
        <v>1349</v>
      </c>
      <c r="C367" t="s">
        <v>233</v>
      </c>
      <c r="D367" t="s">
        <v>1200</v>
      </c>
      <c r="E367" t="s">
        <v>1297</v>
      </c>
    </row>
    <row r="368" spans="1:5" x14ac:dyDescent="0.3">
      <c r="A368" t="s">
        <v>1348</v>
      </c>
      <c r="B368" t="s">
        <v>1350</v>
      </c>
      <c r="C368" t="s">
        <v>233</v>
      </c>
      <c r="D368" t="s">
        <v>659</v>
      </c>
      <c r="E368" t="s">
        <v>1029</v>
      </c>
    </row>
    <row r="369" spans="1:5" x14ac:dyDescent="0.3">
      <c r="A369" t="s">
        <v>1348</v>
      </c>
      <c r="B369" t="s">
        <v>1351</v>
      </c>
      <c r="C369" t="s">
        <v>233</v>
      </c>
      <c r="D369" t="s">
        <v>1203</v>
      </c>
      <c r="E369" t="s">
        <v>998</v>
      </c>
    </row>
    <row r="370" spans="1:5" x14ac:dyDescent="0.3">
      <c r="A370" t="s">
        <v>1352</v>
      </c>
      <c r="B370" t="s">
        <v>1353</v>
      </c>
      <c r="C370" t="s">
        <v>236</v>
      </c>
      <c r="D370" t="s">
        <v>672</v>
      </c>
      <c r="E370" t="s">
        <v>1354</v>
      </c>
    </row>
    <row r="371" spans="1:5" x14ac:dyDescent="0.3">
      <c r="A371" t="s">
        <v>1352</v>
      </c>
      <c r="B371" t="s">
        <v>1355</v>
      </c>
      <c r="C371" t="s">
        <v>236</v>
      </c>
      <c r="D371" t="s">
        <v>659</v>
      </c>
      <c r="E371" t="s">
        <v>1356</v>
      </c>
    </row>
    <row r="372" spans="1:5" x14ac:dyDescent="0.3">
      <c r="A372" t="s">
        <v>1352</v>
      </c>
      <c r="B372" t="s">
        <v>1357</v>
      </c>
      <c r="C372" t="s">
        <v>236</v>
      </c>
      <c r="D372" t="s">
        <v>665</v>
      </c>
      <c r="E372" t="s">
        <v>1167</v>
      </c>
    </row>
    <row r="373" spans="1:5" x14ac:dyDescent="0.3">
      <c r="A373" t="s">
        <v>1358</v>
      </c>
      <c r="B373" t="s">
        <v>1359</v>
      </c>
      <c r="C373" t="s">
        <v>239</v>
      </c>
      <c r="D373" t="s">
        <v>659</v>
      </c>
      <c r="E373" t="s">
        <v>1040</v>
      </c>
    </row>
    <row r="374" spans="1:5" x14ac:dyDescent="0.3">
      <c r="A374" t="s">
        <v>1358</v>
      </c>
      <c r="B374" t="s">
        <v>1360</v>
      </c>
      <c r="C374" t="s">
        <v>239</v>
      </c>
      <c r="D374" t="s">
        <v>747</v>
      </c>
      <c r="E374" t="s">
        <v>994</v>
      </c>
    </row>
    <row r="375" spans="1:5" x14ac:dyDescent="0.3">
      <c r="A375" t="s">
        <v>1358</v>
      </c>
      <c r="B375" t="s">
        <v>1361</v>
      </c>
      <c r="C375" t="s">
        <v>239</v>
      </c>
      <c r="D375" t="s">
        <v>747</v>
      </c>
      <c r="E375" t="s">
        <v>1013</v>
      </c>
    </row>
    <row r="376" spans="1:5" x14ac:dyDescent="0.3">
      <c r="A376" t="s">
        <v>1358</v>
      </c>
      <c r="B376" t="s">
        <v>726</v>
      </c>
      <c r="C376" t="s">
        <v>239</v>
      </c>
      <c r="D376" t="s">
        <v>833</v>
      </c>
      <c r="E376" t="s">
        <v>1094</v>
      </c>
    </row>
    <row r="377" spans="1:5" x14ac:dyDescent="0.3">
      <c r="A377" t="s">
        <v>1358</v>
      </c>
      <c r="B377" t="s">
        <v>1362</v>
      </c>
      <c r="C377" t="s">
        <v>239</v>
      </c>
      <c r="D377" t="s">
        <v>659</v>
      </c>
      <c r="E377" t="s">
        <v>679</v>
      </c>
    </row>
    <row r="378" spans="1:5" x14ac:dyDescent="0.3">
      <c r="A378" t="s">
        <v>1358</v>
      </c>
      <c r="B378" t="s">
        <v>664</v>
      </c>
      <c r="C378" t="s">
        <v>239</v>
      </c>
      <c r="D378" t="s">
        <v>1060</v>
      </c>
      <c r="E378" t="s">
        <v>1026</v>
      </c>
    </row>
    <row r="379" spans="1:5" x14ac:dyDescent="0.3">
      <c r="A379" t="s">
        <v>1358</v>
      </c>
      <c r="B379" t="s">
        <v>1363</v>
      </c>
      <c r="C379" t="s">
        <v>239</v>
      </c>
      <c r="D379" t="s">
        <v>659</v>
      </c>
      <c r="E379" t="s">
        <v>1256</v>
      </c>
    </row>
    <row r="380" spans="1:5" x14ac:dyDescent="0.3">
      <c r="A380" t="s">
        <v>1358</v>
      </c>
      <c r="B380" t="s">
        <v>1364</v>
      </c>
      <c r="C380" t="s">
        <v>239</v>
      </c>
      <c r="D380" t="s">
        <v>747</v>
      </c>
      <c r="E380" t="s">
        <v>959</v>
      </c>
    </row>
    <row r="381" spans="1:5" x14ac:dyDescent="0.3">
      <c r="A381" t="s">
        <v>1358</v>
      </c>
      <c r="B381" t="s">
        <v>1365</v>
      </c>
      <c r="C381" t="s">
        <v>239</v>
      </c>
      <c r="D381" t="s">
        <v>747</v>
      </c>
      <c r="E381" t="s">
        <v>743</v>
      </c>
    </row>
    <row r="382" spans="1:5" x14ac:dyDescent="0.3">
      <c r="A382" t="s">
        <v>1358</v>
      </c>
      <c r="B382" t="s">
        <v>1366</v>
      </c>
      <c r="C382" t="s">
        <v>239</v>
      </c>
      <c r="D382" t="s">
        <v>747</v>
      </c>
      <c r="E382" t="s">
        <v>1008</v>
      </c>
    </row>
    <row r="383" spans="1:5" x14ac:dyDescent="0.3">
      <c r="A383" t="s">
        <v>1358</v>
      </c>
      <c r="B383" t="s">
        <v>1367</v>
      </c>
      <c r="C383" t="s">
        <v>239</v>
      </c>
      <c r="D383" t="s">
        <v>659</v>
      </c>
      <c r="E383" t="s">
        <v>1029</v>
      </c>
    </row>
    <row r="384" spans="1:5" x14ac:dyDescent="0.3">
      <c r="A384" t="s">
        <v>1358</v>
      </c>
      <c r="B384" t="s">
        <v>1368</v>
      </c>
      <c r="C384" t="s">
        <v>239</v>
      </c>
      <c r="D384" t="s">
        <v>1060</v>
      </c>
      <c r="E384" t="s">
        <v>1356</v>
      </c>
    </row>
    <row r="385" spans="1:5" x14ac:dyDescent="0.3">
      <c r="A385" t="s">
        <v>1358</v>
      </c>
      <c r="B385" t="s">
        <v>1369</v>
      </c>
      <c r="C385" t="s">
        <v>239</v>
      </c>
      <c r="D385" t="s">
        <v>747</v>
      </c>
      <c r="E385" t="s">
        <v>1370</v>
      </c>
    </row>
    <row r="386" spans="1:5" x14ac:dyDescent="0.3">
      <c r="A386" t="s">
        <v>1358</v>
      </c>
      <c r="B386" t="s">
        <v>1371</v>
      </c>
      <c r="C386" t="s">
        <v>239</v>
      </c>
      <c r="D386" t="s">
        <v>747</v>
      </c>
      <c r="E386" t="s">
        <v>1372</v>
      </c>
    </row>
    <row r="387" spans="1:5" x14ac:dyDescent="0.3">
      <c r="A387" t="s">
        <v>1358</v>
      </c>
      <c r="B387" t="s">
        <v>1373</v>
      </c>
      <c r="C387" t="s">
        <v>239</v>
      </c>
      <c r="D387" t="s">
        <v>747</v>
      </c>
      <c r="E387" t="s">
        <v>1374</v>
      </c>
    </row>
    <row r="388" spans="1:5" x14ac:dyDescent="0.3">
      <c r="A388" t="s">
        <v>1358</v>
      </c>
      <c r="B388" t="s">
        <v>1375</v>
      </c>
      <c r="C388" t="s">
        <v>239</v>
      </c>
      <c r="D388" t="s">
        <v>833</v>
      </c>
      <c r="E388" t="s">
        <v>1089</v>
      </c>
    </row>
    <row r="389" spans="1:5" x14ac:dyDescent="0.3">
      <c r="A389" t="s">
        <v>1358</v>
      </c>
      <c r="B389" t="s">
        <v>1376</v>
      </c>
      <c r="C389" t="s">
        <v>239</v>
      </c>
      <c r="D389" t="s">
        <v>747</v>
      </c>
      <c r="E389" t="s">
        <v>1258</v>
      </c>
    </row>
    <row r="390" spans="1:5" x14ac:dyDescent="0.3">
      <c r="A390" t="s">
        <v>1358</v>
      </c>
      <c r="B390" t="s">
        <v>1377</v>
      </c>
      <c r="C390" t="s">
        <v>239</v>
      </c>
      <c r="D390" t="s">
        <v>659</v>
      </c>
      <c r="E390" t="s">
        <v>1378</v>
      </c>
    </row>
    <row r="391" spans="1:5" x14ac:dyDescent="0.3">
      <c r="A391" t="s">
        <v>1358</v>
      </c>
      <c r="B391" t="s">
        <v>1379</v>
      </c>
      <c r="C391" t="s">
        <v>239</v>
      </c>
      <c r="D391" t="s">
        <v>1060</v>
      </c>
      <c r="E391" t="s">
        <v>1380</v>
      </c>
    </row>
    <row r="392" spans="1:5" x14ac:dyDescent="0.3">
      <c r="A392" t="s">
        <v>1358</v>
      </c>
      <c r="B392" t="s">
        <v>1381</v>
      </c>
      <c r="C392" t="s">
        <v>239</v>
      </c>
      <c r="D392" t="s">
        <v>833</v>
      </c>
      <c r="E392" t="s">
        <v>1382</v>
      </c>
    </row>
    <row r="393" spans="1:5" x14ac:dyDescent="0.3">
      <c r="A393" t="s">
        <v>1358</v>
      </c>
      <c r="B393" t="s">
        <v>1383</v>
      </c>
      <c r="C393" t="s">
        <v>239</v>
      </c>
      <c r="D393" t="s">
        <v>747</v>
      </c>
      <c r="E393" t="s">
        <v>998</v>
      </c>
    </row>
    <row r="394" spans="1:5" x14ac:dyDescent="0.3">
      <c r="A394" t="s">
        <v>1358</v>
      </c>
      <c r="B394" t="s">
        <v>1384</v>
      </c>
      <c r="C394" t="s">
        <v>239</v>
      </c>
      <c r="D394" t="s">
        <v>747</v>
      </c>
      <c r="E394" t="s">
        <v>1061</v>
      </c>
    </row>
    <row r="395" spans="1:5" x14ac:dyDescent="0.3">
      <c r="A395" t="s">
        <v>1385</v>
      </c>
      <c r="B395" t="s">
        <v>1386</v>
      </c>
      <c r="C395" t="s">
        <v>242</v>
      </c>
      <c r="D395" t="s">
        <v>672</v>
      </c>
      <c r="E395" t="s">
        <v>1063</v>
      </c>
    </row>
    <row r="396" spans="1:5" x14ac:dyDescent="0.3">
      <c r="A396" t="s">
        <v>1385</v>
      </c>
      <c r="B396" t="s">
        <v>1387</v>
      </c>
      <c r="C396" t="s">
        <v>242</v>
      </c>
      <c r="D396" t="s">
        <v>672</v>
      </c>
      <c r="E396" t="s">
        <v>1094</v>
      </c>
    </row>
    <row r="397" spans="1:5" x14ac:dyDescent="0.3">
      <c r="A397" t="s">
        <v>1385</v>
      </c>
      <c r="B397" t="s">
        <v>1388</v>
      </c>
      <c r="C397" t="s">
        <v>242</v>
      </c>
      <c r="D397" t="s">
        <v>1055</v>
      </c>
      <c r="E397" t="s">
        <v>679</v>
      </c>
    </row>
    <row r="398" spans="1:5" x14ac:dyDescent="0.3">
      <c r="A398" t="s">
        <v>1385</v>
      </c>
      <c r="B398" t="s">
        <v>1389</v>
      </c>
      <c r="C398" t="s">
        <v>242</v>
      </c>
      <c r="D398" t="s">
        <v>672</v>
      </c>
      <c r="E398" t="s">
        <v>1068</v>
      </c>
    </row>
    <row r="399" spans="1:5" x14ac:dyDescent="0.3">
      <c r="A399" t="s">
        <v>1385</v>
      </c>
      <c r="B399" t="s">
        <v>1390</v>
      </c>
      <c r="C399" t="s">
        <v>242</v>
      </c>
      <c r="D399" t="s">
        <v>659</v>
      </c>
      <c r="E399" t="s">
        <v>1182</v>
      </c>
    </row>
    <row r="400" spans="1:5" x14ac:dyDescent="0.3">
      <c r="A400" t="s">
        <v>1385</v>
      </c>
      <c r="B400" t="s">
        <v>1391</v>
      </c>
      <c r="C400" t="s">
        <v>242</v>
      </c>
      <c r="D400" t="s">
        <v>665</v>
      </c>
      <c r="E400" t="s">
        <v>1392</v>
      </c>
    </row>
    <row r="401" spans="1:5" x14ac:dyDescent="0.3">
      <c r="A401" t="s">
        <v>1385</v>
      </c>
      <c r="B401" t="s">
        <v>1393</v>
      </c>
      <c r="C401" t="s">
        <v>242</v>
      </c>
      <c r="D401" t="s">
        <v>672</v>
      </c>
      <c r="E401" t="s">
        <v>1149</v>
      </c>
    </row>
    <row r="402" spans="1:5" x14ac:dyDescent="0.3">
      <c r="A402" t="s">
        <v>1385</v>
      </c>
      <c r="B402" t="s">
        <v>1394</v>
      </c>
      <c r="C402" t="s">
        <v>242</v>
      </c>
      <c r="D402" t="s">
        <v>672</v>
      </c>
      <c r="E402" t="s">
        <v>1395</v>
      </c>
    </row>
    <row r="403" spans="1:5" x14ac:dyDescent="0.3">
      <c r="A403" t="s">
        <v>1385</v>
      </c>
      <c r="B403" t="s">
        <v>1396</v>
      </c>
      <c r="C403" t="s">
        <v>242</v>
      </c>
      <c r="D403" t="s">
        <v>1397</v>
      </c>
      <c r="E403" t="s">
        <v>1398</v>
      </c>
    </row>
    <row r="404" spans="1:5" x14ac:dyDescent="0.3">
      <c r="A404" t="s">
        <v>1385</v>
      </c>
      <c r="B404" t="s">
        <v>1399</v>
      </c>
      <c r="C404" t="s">
        <v>242</v>
      </c>
      <c r="D404" t="s">
        <v>997</v>
      </c>
      <c r="E404" t="s">
        <v>994</v>
      </c>
    </row>
    <row r="405" spans="1:5" x14ac:dyDescent="0.3">
      <c r="A405" t="s">
        <v>1385</v>
      </c>
      <c r="B405" t="s">
        <v>1400</v>
      </c>
      <c r="C405" t="s">
        <v>242</v>
      </c>
      <c r="D405" t="s">
        <v>659</v>
      </c>
      <c r="E405" t="s">
        <v>1401</v>
      </c>
    </row>
    <row r="406" spans="1:5" x14ac:dyDescent="0.3">
      <c r="A406" t="s">
        <v>1385</v>
      </c>
      <c r="B406" t="s">
        <v>1402</v>
      </c>
      <c r="C406" t="s">
        <v>242</v>
      </c>
      <c r="D406" t="s">
        <v>665</v>
      </c>
      <c r="E406" t="s">
        <v>1029</v>
      </c>
    </row>
    <row r="407" spans="1:5" x14ac:dyDescent="0.3">
      <c r="A407" t="s">
        <v>1385</v>
      </c>
      <c r="B407" t="s">
        <v>1403</v>
      </c>
      <c r="C407" t="s">
        <v>242</v>
      </c>
      <c r="D407" t="s">
        <v>672</v>
      </c>
      <c r="E407" t="s">
        <v>1404</v>
      </c>
    </row>
    <row r="408" spans="1:5" x14ac:dyDescent="0.3">
      <c r="A408" t="s">
        <v>1385</v>
      </c>
      <c r="B408" t="s">
        <v>1405</v>
      </c>
      <c r="C408" t="s">
        <v>242</v>
      </c>
      <c r="D408" t="s">
        <v>672</v>
      </c>
      <c r="E408" t="s">
        <v>1066</v>
      </c>
    </row>
    <row r="409" spans="1:5" x14ac:dyDescent="0.3">
      <c r="A409" t="s">
        <v>1385</v>
      </c>
      <c r="B409" t="s">
        <v>1406</v>
      </c>
      <c r="C409" t="s">
        <v>242</v>
      </c>
      <c r="D409" t="s">
        <v>665</v>
      </c>
      <c r="E409" t="s">
        <v>1407</v>
      </c>
    </row>
    <row r="410" spans="1:5" x14ac:dyDescent="0.3">
      <c r="A410" t="s">
        <v>1385</v>
      </c>
      <c r="B410" t="s">
        <v>1408</v>
      </c>
      <c r="C410" t="s">
        <v>242</v>
      </c>
      <c r="D410" t="s">
        <v>672</v>
      </c>
      <c r="E410" t="s">
        <v>1409</v>
      </c>
    </row>
    <row r="411" spans="1:5" x14ac:dyDescent="0.3">
      <c r="A411" t="s">
        <v>1385</v>
      </c>
      <c r="B411" t="s">
        <v>1410</v>
      </c>
      <c r="C411" t="s">
        <v>242</v>
      </c>
      <c r="D411" t="s">
        <v>659</v>
      </c>
      <c r="E411" t="s">
        <v>1332</v>
      </c>
    </row>
    <row r="412" spans="1:5" x14ac:dyDescent="0.3">
      <c r="A412" t="s">
        <v>1385</v>
      </c>
      <c r="B412" t="s">
        <v>897</v>
      </c>
      <c r="C412" t="s">
        <v>242</v>
      </c>
      <c r="D412" t="s">
        <v>672</v>
      </c>
      <c r="E412" t="s">
        <v>1411</v>
      </c>
    </row>
    <row r="413" spans="1:5" x14ac:dyDescent="0.3">
      <c r="A413" t="s">
        <v>1385</v>
      </c>
      <c r="B413" t="s">
        <v>1412</v>
      </c>
      <c r="C413" t="s">
        <v>242</v>
      </c>
      <c r="D413" t="s">
        <v>665</v>
      </c>
      <c r="E413" t="s">
        <v>1153</v>
      </c>
    </row>
    <row r="414" spans="1:5" x14ac:dyDescent="0.3">
      <c r="A414" t="s">
        <v>1385</v>
      </c>
      <c r="B414" t="s">
        <v>1413</v>
      </c>
      <c r="C414" t="s">
        <v>242</v>
      </c>
      <c r="D414" t="s">
        <v>659</v>
      </c>
      <c r="E414" t="s">
        <v>1180</v>
      </c>
    </row>
    <row r="415" spans="1:5" x14ac:dyDescent="0.3">
      <c r="A415" t="s">
        <v>1385</v>
      </c>
      <c r="B415" t="s">
        <v>1414</v>
      </c>
      <c r="C415" t="s">
        <v>242</v>
      </c>
      <c r="D415" t="s">
        <v>672</v>
      </c>
      <c r="E415" t="s">
        <v>1224</v>
      </c>
    </row>
    <row r="416" spans="1:5" x14ac:dyDescent="0.3">
      <c r="A416" t="s">
        <v>1385</v>
      </c>
      <c r="B416" t="s">
        <v>1415</v>
      </c>
      <c r="C416" t="s">
        <v>242</v>
      </c>
      <c r="D416" t="s">
        <v>1116</v>
      </c>
      <c r="E416" t="s">
        <v>1174</v>
      </c>
    </row>
    <row r="417" spans="1:5" x14ac:dyDescent="0.3">
      <c r="A417" t="s">
        <v>1385</v>
      </c>
      <c r="B417" t="s">
        <v>1416</v>
      </c>
      <c r="C417" t="s">
        <v>242</v>
      </c>
      <c r="D417" t="s">
        <v>672</v>
      </c>
      <c r="E417" t="s">
        <v>1417</v>
      </c>
    </row>
    <row r="418" spans="1:5" x14ac:dyDescent="0.3">
      <c r="A418" t="s">
        <v>1385</v>
      </c>
      <c r="B418" t="s">
        <v>1418</v>
      </c>
      <c r="C418" t="s">
        <v>242</v>
      </c>
      <c r="D418" t="s">
        <v>672</v>
      </c>
      <c r="E418" t="s">
        <v>1178</v>
      </c>
    </row>
    <row r="419" spans="1:5" x14ac:dyDescent="0.3">
      <c r="A419" t="s">
        <v>1385</v>
      </c>
      <c r="B419" t="s">
        <v>1419</v>
      </c>
      <c r="C419" t="s">
        <v>242</v>
      </c>
      <c r="D419" t="s">
        <v>672</v>
      </c>
      <c r="E419" t="s">
        <v>1347</v>
      </c>
    </row>
    <row r="420" spans="1:5" x14ac:dyDescent="0.3">
      <c r="A420" t="s">
        <v>1385</v>
      </c>
      <c r="B420" t="s">
        <v>1420</v>
      </c>
      <c r="C420" t="s">
        <v>242</v>
      </c>
      <c r="D420" t="s">
        <v>659</v>
      </c>
      <c r="E420" t="s">
        <v>1129</v>
      </c>
    </row>
    <row r="421" spans="1:5" x14ac:dyDescent="0.3">
      <c r="A421" t="s">
        <v>1385</v>
      </c>
      <c r="B421" t="s">
        <v>1421</v>
      </c>
      <c r="C421" t="s">
        <v>242</v>
      </c>
      <c r="D421" t="s">
        <v>665</v>
      </c>
      <c r="E421" t="s">
        <v>1134</v>
      </c>
    </row>
    <row r="422" spans="1:5" x14ac:dyDescent="0.3">
      <c r="A422" t="s">
        <v>1385</v>
      </c>
      <c r="B422" t="s">
        <v>1422</v>
      </c>
      <c r="C422" t="s">
        <v>242</v>
      </c>
      <c r="D422" t="s">
        <v>672</v>
      </c>
      <c r="E422" t="s">
        <v>1423</v>
      </c>
    </row>
    <row r="423" spans="1:5" x14ac:dyDescent="0.3">
      <c r="A423" t="s">
        <v>1385</v>
      </c>
      <c r="B423" t="s">
        <v>1424</v>
      </c>
      <c r="C423" t="s">
        <v>242</v>
      </c>
      <c r="D423" t="s">
        <v>672</v>
      </c>
      <c r="E423" t="s">
        <v>1142</v>
      </c>
    </row>
    <row r="424" spans="1:5" x14ac:dyDescent="0.3">
      <c r="A424" t="s">
        <v>1385</v>
      </c>
      <c r="B424" t="s">
        <v>1425</v>
      </c>
      <c r="C424" t="s">
        <v>242</v>
      </c>
      <c r="D424" t="s">
        <v>659</v>
      </c>
      <c r="E424" t="s">
        <v>1191</v>
      </c>
    </row>
    <row r="425" spans="1:5" x14ac:dyDescent="0.3">
      <c r="A425" t="s">
        <v>1385</v>
      </c>
      <c r="B425" t="s">
        <v>1426</v>
      </c>
      <c r="C425" t="s">
        <v>242</v>
      </c>
      <c r="D425" t="s">
        <v>1427</v>
      </c>
      <c r="E425" t="s">
        <v>1374</v>
      </c>
    </row>
    <row r="426" spans="1:5" x14ac:dyDescent="0.3">
      <c r="A426" t="s">
        <v>1385</v>
      </c>
      <c r="B426" t="s">
        <v>1428</v>
      </c>
      <c r="C426" t="s">
        <v>242</v>
      </c>
      <c r="D426" t="s">
        <v>997</v>
      </c>
      <c r="E426" t="s">
        <v>1429</v>
      </c>
    </row>
    <row r="427" spans="1:5" x14ac:dyDescent="0.3">
      <c r="A427" t="s">
        <v>1385</v>
      </c>
      <c r="B427" t="s">
        <v>1430</v>
      </c>
      <c r="C427" t="s">
        <v>242</v>
      </c>
      <c r="D427" t="s">
        <v>672</v>
      </c>
      <c r="E427" t="s">
        <v>1431</v>
      </c>
    </row>
    <row r="428" spans="1:5" x14ac:dyDescent="0.3">
      <c r="A428" t="s">
        <v>1432</v>
      </c>
      <c r="B428" t="s">
        <v>1433</v>
      </c>
      <c r="C428" t="s">
        <v>73</v>
      </c>
      <c r="D428" t="s">
        <v>659</v>
      </c>
      <c r="E428" t="s">
        <v>1434</v>
      </c>
    </row>
    <row r="429" spans="1:5" x14ac:dyDescent="0.3">
      <c r="A429" t="s">
        <v>1435</v>
      </c>
      <c r="B429" t="s">
        <v>1436</v>
      </c>
      <c r="C429" t="s">
        <v>76</v>
      </c>
      <c r="D429" t="s">
        <v>659</v>
      </c>
      <c r="E429" t="s">
        <v>1094</v>
      </c>
    </row>
    <row r="430" spans="1:5" x14ac:dyDescent="0.3">
      <c r="A430" t="s">
        <v>1437</v>
      </c>
      <c r="B430" t="s">
        <v>1438</v>
      </c>
      <c r="C430" t="s">
        <v>245</v>
      </c>
      <c r="D430" t="s">
        <v>672</v>
      </c>
      <c r="E430" t="s">
        <v>1401</v>
      </c>
    </row>
    <row r="431" spans="1:5" x14ac:dyDescent="0.3">
      <c r="A431" t="s">
        <v>1437</v>
      </c>
      <c r="B431" t="s">
        <v>1439</v>
      </c>
      <c r="C431" t="s">
        <v>245</v>
      </c>
      <c r="D431" t="s">
        <v>659</v>
      </c>
      <c r="E431" t="s">
        <v>670</v>
      </c>
    </row>
    <row r="432" spans="1:5" x14ac:dyDescent="0.3">
      <c r="A432" t="s">
        <v>1437</v>
      </c>
      <c r="B432" t="s">
        <v>1440</v>
      </c>
      <c r="C432" t="s">
        <v>245</v>
      </c>
      <c r="D432" t="s">
        <v>665</v>
      </c>
      <c r="E432" t="s">
        <v>685</v>
      </c>
    </row>
    <row r="433" spans="1:5" x14ac:dyDescent="0.3">
      <c r="A433" t="s">
        <v>1441</v>
      </c>
      <c r="B433" t="s">
        <v>1442</v>
      </c>
      <c r="C433" t="s">
        <v>248</v>
      </c>
      <c r="D433" t="s">
        <v>747</v>
      </c>
      <c r="E433" t="s">
        <v>1443</v>
      </c>
    </row>
    <row r="434" spans="1:5" x14ac:dyDescent="0.3">
      <c r="A434" t="s">
        <v>1441</v>
      </c>
      <c r="B434" t="s">
        <v>1444</v>
      </c>
      <c r="C434" t="s">
        <v>248</v>
      </c>
      <c r="D434" t="s">
        <v>747</v>
      </c>
      <c r="E434" t="s">
        <v>1068</v>
      </c>
    </row>
    <row r="435" spans="1:5" x14ac:dyDescent="0.3">
      <c r="A435" t="s">
        <v>1441</v>
      </c>
      <c r="B435" t="s">
        <v>1445</v>
      </c>
      <c r="C435" t="s">
        <v>248</v>
      </c>
      <c r="D435" t="s">
        <v>659</v>
      </c>
      <c r="E435" t="s">
        <v>1167</v>
      </c>
    </row>
    <row r="436" spans="1:5" x14ac:dyDescent="0.3">
      <c r="A436" t="s">
        <v>1441</v>
      </c>
      <c r="B436" t="s">
        <v>1446</v>
      </c>
      <c r="C436" t="s">
        <v>248</v>
      </c>
      <c r="D436" t="s">
        <v>659</v>
      </c>
      <c r="E436" t="s">
        <v>1401</v>
      </c>
    </row>
    <row r="437" spans="1:5" x14ac:dyDescent="0.3">
      <c r="A437" t="s">
        <v>1441</v>
      </c>
      <c r="B437" t="s">
        <v>1447</v>
      </c>
      <c r="C437" t="s">
        <v>248</v>
      </c>
      <c r="D437" t="s">
        <v>659</v>
      </c>
      <c r="E437" t="s">
        <v>670</v>
      </c>
    </row>
    <row r="438" spans="1:5" x14ac:dyDescent="0.3">
      <c r="A438" t="s">
        <v>1441</v>
      </c>
      <c r="B438" t="s">
        <v>1448</v>
      </c>
      <c r="C438" t="s">
        <v>248</v>
      </c>
      <c r="D438" t="s">
        <v>1060</v>
      </c>
      <c r="E438" t="s">
        <v>673</v>
      </c>
    </row>
    <row r="439" spans="1:5" x14ac:dyDescent="0.3">
      <c r="A439" t="s">
        <v>1441</v>
      </c>
      <c r="B439" t="s">
        <v>1449</v>
      </c>
      <c r="C439" t="s">
        <v>248</v>
      </c>
      <c r="D439" t="s">
        <v>1060</v>
      </c>
      <c r="E439" t="s">
        <v>685</v>
      </c>
    </row>
    <row r="440" spans="1:5" x14ac:dyDescent="0.3">
      <c r="A440" t="s">
        <v>1441</v>
      </c>
      <c r="B440" t="s">
        <v>1450</v>
      </c>
      <c r="C440" t="s">
        <v>248</v>
      </c>
      <c r="D440" t="s">
        <v>833</v>
      </c>
      <c r="E440" t="s">
        <v>1047</v>
      </c>
    </row>
    <row r="441" spans="1:5" x14ac:dyDescent="0.3">
      <c r="A441" t="s">
        <v>1441</v>
      </c>
      <c r="B441" t="s">
        <v>1451</v>
      </c>
      <c r="C441" t="s">
        <v>248</v>
      </c>
      <c r="D441" t="s">
        <v>833</v>
      </c>
      <c r="E441" t="s">
        <v>1452</v>
      </c>
    </row>
    <row r="442" spans="1:5" x14ac:dyDescent="0.3">
      <c r="A442" t="s">
        <v>1441</v>
      </c>
      <c r="B442" t="s">
        <v>1079</v>
      </c>
      <c r="C442" t="s">
        <v>248</v>
      </c>
      <c r="D442" t="s">
        <v>1080</v>
      </c>
      <c r="E442" t="s">
        <v>1453</v>
      </c>
    </row>
    <row r="443" spans="1:5" x14ac:dyDescent="0.3">
      <c r="A443" t="s">
        <v>1441</v>
      </c>
      <c r="B443" t="s">
        <v>1454</v>
      </c>
      <c r="C443" t="s">
        <v>248</v>
      </c>
      <c r="D443" t="s">
        <v>833</v>
      </c>
      <c r="E443" t="s">
        <v>1336</v>
      </c>
    </row>
    <row r="444" spans="1:5" x14ac:dyDescent="0.3">
      <c r="A444" t="s">
        <v>1441</v>
      </c>
      <c r="B444" t="s">
        <v>1455</v>
      </c>
      <c r="C444" t="s">
        <v>248</v>
      </c>
      <c r="D444" t="s">
        <v>747</v>
      </c>
      <c r="E444" t="s">
        <v>1178</v>
      </c>
    </row>
    <row r="445" spans="1:5" x14ac:dyDescent="0.3">
      <c r="A445" t="s">
        <v>1441</v>
      </c>
      <c r="B445" t="s">
        <v>1456</v>
      </c>
      <c r="C445" t="s">
        <v>248</v>
      </c>
      <c r="D445" t="s">
        <v>747</v>
      </c>
      <c r="E445" t="s">
        <v>1134</v>
      </c>
    </row>
    <row r="446" spans="1:5" x14ac:dyDescent="0.3">
      <c r="A446" t="s">
        <v>1457</v>
      </c>
      <c r="B446" t="s">
        <v>78</v>
      </c>
      <c r="C446" t="s">
        <v>79</v>
      </c>
      <c r="D446" t="s">
        <v>659</v>
      </c>
      <c r="E446" t="s">
        <v>1458</v>
      </c>
    </row>
    <row r="447" spans="1:5" x14ac:dyDescent="0.3">
      <c r="A447" t="s">
        <v>1459</v>
      </c>
      <c r="B447" t="s">
        <v>1460</v>
      </c>
      <c r="C447" t="s">
        <v>251</v>
      </c>
      <c r="D447" t="s">
        <v>672</v>
      </c>
      <c r="E447" t="s">
        <v>1029</v>
      </c>
    </row>
    <row r="448" spans="1:5" x14ac:dyDescent="0.3">
      <c r="A448" t="s">
        <v>1459</v>
      </c>
      <c r="B448" t="s">
        <v>1461</v>
      </c>
      <c r="C448" t="s">
        <v>251</v>
      </c>
      <c r="D448" t="s">
        <v>659</v>
      </c>
      <c r="E448" t="s">
        <v>1401</v>
      </c>
    </row>
    <row r="449" spans="1:5" x14ac:dyDescent="0.3">
      <c r="A449" t="s">
        <v>1459</v>
      </c>
      <c r="B449" t="s">
        <v>1462</v>
      </c>
      <c r="C449" t="s">
        <v>251</v>
      </c>
      <c r="D449" t="s">
        <v>665</v>
      </c>
      <c r="E449" t="s">
        <v>685</v>
      </c>
    </row>
    <row r="450" spans="1:5" x14ac:dyDescent="0.3">
      <c r="A450" t="s">
        <v>1463</v>
      </c>
      <c r="B450" t="s">
        <v>1464</v>
      </c>
      <c r="C450" t="s">
        <v>254</v>
      </c>
      <c r="D450" t="s">
        <v>811</v>
      </c>
      <c r="E450" t="s">
        <v>1297</v>
      </c>
    </row>
    <row r="451" spans="1:5" x14ac:dyDescent="0.3">
      <c r="A451" t="s">
        <v>1463</v>
      </c>
      <c r="B451" t="s">
        <v>1465</v>
      </c>
      <c r="C451" t="s">
        <v>254</v>
      </c>
      <c r="D451" t="s">
        <v>1466</v>
      </c>
      <c r="E451" t="s">
        <v>670</v>
      </c>
    </row>
    <row r="452" spans="1:5" x14ac:dyDescent="0.3">
      <c r="A452" t="s">
        <v>1463</v>
      </c>
      <c r="B452" t="s">
        <v>1467</v>
      </c>
      <c r="C452" t="s">
        <v>254</v>
      </c>
      <c r="D452" t="s">
        <v>659</v>
      </c>
      <c r="E452" t="s">
        <v>673</v>
      </c>
    </row>
    <row r="453" spans="1:5" x14ac:dyDescent="0.3">
      <c r="A453" t="s">
        <v>1463</v>
      </c>
      <c r="B453" t="s">
        <v>1468</v>
      </c>
      <c r="C453" t="s">
        <v>254</v>
      </c>
      <c r="D453" t="s">
        <v>665</v>
      </c>
      <c r="E453" t="s">
        <v>1280</v>
      </c>
    </row>
    <row r="454" spans="1:5" x14ac:dyDescent="0.3">
      <c r="A454" t="s">
        <v>1463</v>
      </c>
      <c r="B454" t="s">
        <v>1070</v>
      </c>
      <c r="C454" t="s">
        <v>254</v>
      </c>
      <c r="D454" t="s">
        <v>777</v>
      </c>
      <c r="E454" t="s">
        <v>998</v>
      </c>
    </row>
    <row r="455" spans="1:5" x14ac:dyDescent="0.3">
      <c r="A455" t="s">
        <v>1469</v>
      </c>
      <c r="B455" t="s">
        <v>1470</v>
      </c>
      <c r="C455" t="s">
        <v>257</v>
      </c>
      <c r="D455" t="s">
        <v>672</v>
      </c>
      <c r="E455" t="s">
        <v>1309</v>
      </c>
    </row>
    <row r="456" spans="1:5" x14ac:dyDescent="0.3">
      <c r="A456" t="s">
        <v>1469</v>
      </c>
      <c r="B456" t="s">
        <v>1471</v>
      </c>
      <c r="C456" t="s">
        <v>257</v>
      </c>
      <c r="D456" t="s">
        <v>662</v>
      </c>
      <c r="E456" t="s">
        <v>663</v>
      </c>
    </row>
    <row r="457" spans="1:5" x14ac:dyDescent="0.3">
      <c r="A457" t="s">
        <v>1469</v>
      </c>
      <c r="B457" t="s">
        <v>1472</v>
      </c>
      <c r="C457" t="s">
        <v>257</v>
      </c>
      <c r="D457" t="s">
        <v>662</v>
      </c>
      <c r="E457" t="s">
        <v>1094</v>
      </c>
    </row>
    <row r="458" spans="1:5" x14ac:dyDescent="0.3">
      <c r="A458" t="s">
        <v>1469</v>
      </c>
      <c r="B458" t="s">
        <v>744</v>
      </c>
      <c r="C458" t="s">
        <v>257</v>
      </c>
      <c r="D458" t="s">
        <v>662</v>
      </c>
      <c r="E458" t="s">
        <v>1026</v>
      </c>
    </row>
    <row r="459" spans="1:5" x14ac:dyDescent="0.3">
      <c r="A459" t="s">
        <v>1469</v>
      </c>
      <c r="B459" t="s">
        <v>1473</v>
      </c>
      <c r="C459" t="s">
        <v>257</v>
      </c>
      <c r="D459" t="s">
        <v>672</v>
      </c>
      <c r="E459" t="s">
        <v>1474</v>
      </c>
    </row>
    <row r="460" spans="1:5" x14ac:dyDescent="0.3">
      <c r="A460" t="s">
        <v>1469</v>
      </c>
      <c r="B460" t="s">
        <v>1475</v>
      </c>
      <c r="C460" t="s">
        <v>257</v>
      </c>
      <c r="D460" t="s">
        <v>665</v>
      </c>
      <c r="E460" t="s">
        <v>1258</v>
      </c>
    </row>
    <row r="461" spans="1:5" x14ac:dyDescent="0.3">
      <c r="A461" t="s">
        <v>1469</v>
      </c>
      <c r="B461" t="s">
        <v>1476</v>
      </c>
      <c r="C461" t="s">
        <v>257</v>
      </c>
      <c r="D461" t="s">
        <v>665</v>
      </c>
      <c r="E461" t="s">
        <v>670</v>
      </c>
    </row>
    <row r="462" spans="1:5" x14ac:dyDescent="0.3">
      <c r="A462" t="s">
        <v>1469</v>
      </c>
      <c r="B462" t="s">
        <v>1477</v>
      </c>
      <c r="C462" t="s">
        <v>257</v>
      </c>
      <c r="D462" t="s">
        <v>1114</v>
      </c>
      <c r="E462" t="s">
        <v>1401</v>
      </c>
    </row>
    <row r="463" spans="1:5" x14ac:dyDescent="0.3">
      <c r="A463" t="s">
        <v>1469</v>
      </c>
      <c r="B463" t="s">
        <v>1478</v>
      </c>
      <c r="C463" t="s">
        <v>257</v>
      </c>
      <c r="D463" t="s">
        <v>659</v>
      </c>
      <c r="E463" t="s">
        <v>673</v>
      </c>
    </row>
    <row r="464" spans="1:5" x14ac:dyDescent="0.3">
      <c r="A464" t="s">
        <v>1469</v>
      </c>
      <c r="B464" t="s">
        <v>1479</v>
      </c>
      <c r="C464" t="s">
        <v>257</v>
      </c>
      <c r="D464" t="s">
        <v>1480</v>
      </c>
      <c r="E464" t="s">
        <v>1220</v>
      </c>
    </row>
    <row r="465" spans="1:5" x14ac:dyDescent="0.3">
      <c r="A465" t="s">
        <v>1469</v>
      </c>
      <c r="B465" t="s">
        <v>1405</v>
      </c>
      <c r="C465" t="s">
        <v>257</v>
      </c>
      <c r="D465" t="s">
        <v>672</v>
      </c>
      <c r="E465" t="s">
        <v>1066</v>
      </c>
    </row>
    <row r="466" spans="1:5" x14ac:dyDescent="0.3">
      <c r="A466" t="s">
        <v>1469</v>
      </c>
      <c r="B466" t="s">
        <v>1481</v>
      </c>
      <c r="C466" t="s">
        <v>257</v>
      </c>
      <c r="D466" t="s">
        <v>672</v>
      </c>
      <c r="E466" t="s">
        <v>677</v>
      </c>
    </row>
    <row r="467" spans="1:5" x14ac:dyDescent="0.3">
      <c r="A467" t="s">
        <v>1469</v>
      </c>
      <c r="B467" t="s">
        <v>1482</v>
      </c>
      <c r="C467" t="s">
        <v>257</v>
      </c>
      <c r="D467" t="s">
        <v>672</v>
      </c>
      <c r="E467" t="s">
        <v>1398</v>
      </c>
    </row>
    <row r="468" spans="1:5" x14ac:dyDescent="0.3">
      <c r="A468" t="s">
        <v>1469</v>
      </c>
      <c r="B468" t="s">
        <v>1483</v>
      </c>
      <c r="C468" t="s">
        <v>257</v>
      </c>
      <c r="D468" t="s">
        <v>662</v>
      </c>
      <c r="E468" t="s">
        <v>668</v>
      </c>
    </row>
    <row r="469" spans="1:5" x14ac:dyDescent="0.3">
      <c r="A469" t="s">
        <v>1469</v>
      </c>
      <c r="B469" t="s">
        <v>1484</v>
      </c>
      <c r="C469" t="s">
        <v>257</v>
      </c>
      <c r="D469" t="s">
        <v>672</v>
      </c>
      <c r="E469" t="s">
        <v>1131</v>
      </c>
    </row>
    <row r="470" spans="1:5" x14ac:dyDescent="0.3">
      <c r="A470" t="s">
        <v>1469</v>
      </c>
      <c r="B470" t="s">
        <v>1485</v>
      </c>
      <c r="C470" t="s">
        <v>257</v>
      </c>
      <c r="D470" t="s">
        <v>672</v>
      </c>
      <c r="E470" t="s">
        <v>1180</v>
      </c>
    </row>
    <row r="471" spans="1:5" x14ac:dyDescent="0.3">
      <c r="A471" t="s">
        <v>1469</v>
      </c>
      <c r="B471" t="s">
        <v>1486</v>
      </c>
      <c r="C471" t="s">
        <v>257</v>
      </c>
      <c r="D471" t="s">
        <v>672</v>
      </c>
      <c r="E471" t="s">
        <v>1142</v>
      </c>
    </row>
    <row r="472" spans="1:5" x14ac:dyDescent="0.3">
      <c r="A472" t="s">
        <v>1469</v>
      </c>
      <c r="B472" t="s">
        <v>1487</v>
      </c>
      <c r="C472" t="s">
        <v>257</v>
      </c>
      <c r="D472" t="s">
        <v>672</v>
      </c>
      <c r="E472" t="s">
        <v>1488</v>
      </c>
    </row>
    <row r="473" spans="1:5" x14ac:dyDescent="0.3">
      <c r="A473" t="s">
        <v>1489</v>
      </c>
      <c r="B473" t="s">
        <v>1490</v>
      </c>
      <c r="C473" t="s">
        <v>260</v>
      </c>
      <c r="D473" t="s">
        <v>833</v>
      </c>
      <c r="E473" t="s">
        <v>1220</v>
      </c>
    </row>
    <row r="474" spans="1:5" x14ac:dyDescent="0.3">
      <c r="A474" t="s">
        <v>1489</v>
      </c>
      <c r="B474" t="s">
        <v>1491</v>
      </c>
      <c r="C474" t="s">
        <v>260</v>
      </c>
      <c r="D474" t="s">
        <v>900</v>
      </c>
      <c r="E474" t="s">
        <v>1167</v>
      </c>
    </row>
    <row r="475" spans="1:5" x14ac:dyDescent="0.3">
      <c r="A475" t="s">
        <v>1492</v>
      </c>
      <c r="B475" t="s">
        <v>481</v>
      </c>
      <c r="C475" t="s">
        <v>482</v>
      </c>
      <c r="D475" t="s">
        <v>672</v>
      </c>
      <c r="E475" t="s">
        <v>998</v>
      </c>
    </row>
    <row r="476" spans="1:5" x14ac:dyDescent="0.3">
      <c r="A476" t="s">
        <v>1493</v>
      </c>
      <c r="B476" t="s">
        <v>1494</v>
      </c>
      <c r="C476" t="s">
        <v>263</v>
      </c>
      <c r="D476" t="s">
        <v>672</v>
      </c>
      <c r="E476" t="s">
        <v>1220</v>
      </c>
    </row>
    <row r="477" spans="1:5" x14ac:dyDescent="0.3">
      <c r="A477" t="s">
        <v>1493</v>
      </c>
      <c r="B477" t="s">
        <v>1495</v>
      </c>
      <c r="C477" t="s">
        <v>263</v>
      </c>
      <c r="D477" t="s">
        <v>659</v>
      </c>
      <c r="E477" t="s">
        <v>1167</v>
      </c>
    </row>
    <row r="478" spans="1:5" x14ac:dyDescent="0.3">
      <c r="A478" t="s">
        <v>1493</v>
      </c>
      <c r="B478" t="s">
        <v>1496</v>
      </c>
      <c r="C478" t="s">
        <v>263</v>
      </c>
      <c r="D478" t="s">
        <v>665</v>
      </c>
      <c r="E478" t="s">
        <v>673</v>
      </c>
    </row>
    <row r="479" spans="1:5" x14ac:dyDescent="0.3">
      <c r="A479" t="s">
        <v>1497</v>
      </c>
      <c r="B479" t="s">
        <v>484</v>
      </c>
      <c r="C479" t="s">
        <v>485</v>
      </c>
      <c r="D479" t="s">
        <v>1498</v>
      </c>
      <c r="E479" t="s">
        <v>998</v>
      </c>
    </row>
    <row r="480" spans="1:5" x14ac:dyDescent="0.3">
      <c r="A480" t="s">
        <v>1499</v>
      </c>
      <c r="B480" t="s">
        <v>81</v>
      </c>
      <c r="C480" t="s">
        <v>82</v>
      </c>
      <c r="D480" t="s">
        <v>782</v>
      </c>
      <c r="E480" t="s">
        <v>1500</v>
      </c>
    </row>
    <row r="481" spans="1:5" x14ac:dyDescent="0.3">
      <c r="A481" t="s">
        <v>1501</v>
      </c>
      <c r="B481" t="s">
        <v>487</v>
      </c>
      <c r="C481" t="s">
        <v>488</v>
      </c>
      <c r="D481" t="s">
        <v>750</v>
      </c>
      <c r="E481" t="s">
        <v>998</v>
      </c>
    </row>
    <row r="482" spans="1:5" x14ac:dyDescent="0.3">
      <c r="A482" t="s">
        <v>1502</v>
      </c>
      <c r="B482" t="s">
        <v>1503</v>
      </c>
      <c r="C482" t="s">
        <v>266</v>
      </c>
      <c r="D482" t="s">
        <v>672</v>
      </c>
      <c r="E482" t="s">
        <v>1191</v>
      </c>
    </row>
    <row r="483" spans="1:5" x14ac:dyDescent="0.3">
      <c r="A483" t="s">
        <v>1502</v>
      </c>
      <c r="B483" t="s">
        <v>1504</v>
      </c>
      <c r="C483" t="s">
        <v>266</v>
      </c>
      <c r="D483" t="s">
        <v>659</v>
      </c>
      <c r="E483" t="s">
        <v>1066</v>
      </c>
    </row>
    <row r="484" spans="1:5" x14ac:dyDescent="0.3">
      <c r="A484" t="s">
        <v>1502</v>
      </c>
      <c r="B484" t="s">
        <v>1505</v>
      </c>
      <c r="C484" t="s">
        <v>266</v>
      </c>
      <c r="D484" t="s">
        <v>665</v>
      </c>
      <c r="E484" t="s">
        <v>1167</v>
      </c>
    </row>
    <row r="485" spans="1:5" x14ac:dyDescent="0.3">
      <c r="A485" t="s">
        <v>1506</v>
      </c>
      <c r="B485" t="s">
        <v>1507</v>
      </c>
      <c r="C485" t="s">
        <v>158</v>
      </c>
      <c r="D485" t="s">
        <v>1116</v>
      </c>
      <c r="E485" t="s">
        <v>998</v>
      </c>
    </row>
    <row r="486" spans="1:5" x14ac:dyDescent="0.3">
      <c r="A486" t="s">
        <v>1508</v>
      </c>
      <c r="B486" t="s">
        <v>1509</v>
      </c>
      <c r="C486" t="s">
        <v>269</v>
      </c>
      <c r="D486" t="s">
        <v>659</v>
      </c>
      <c r="E486" t="s">
        <v>1068</v>
      </c>
    </row>
    <row r="487" spans="1:5" x14ac:dyDescent="0.3">
      <c r="A487" t="s">
        <v>1508</v>
      </c>
      <c r="B487" t="s">
        <v>1510</v>
      </c>
      <c r="C487" t="s">
        <v>269</v>
      </c>
      <c r="D487" t="s">
        <v>665</v>
      </c>
      <c r="E487" t="s">
        <v>1167</v>
      </c>
    </row>
    <row r="488" spans="1:5" x14ac:dyDescent="0.3">
      <c r="A488" t="s">
        <v>1508</v>
      </c>
      <c r="B488" t="s">
        <v>1511</v>
      </c>
      <c r="C488" t="s">
        <v>269</v>
      </c>
      <c r="D488" t="s">
        <v>672</v>
      </c>
      <c r="E488" t="s">
        <v>1029</v>
      </c>
    </row>
    <row r="489" spans="1:5" x14ac:dyDescent="0.3">
      <c r="A489" t="s">
        <v>1508</v>
      </c>
      <c r="B489" t="s">
        <v>1512</v>
      </c>
      <c r="C489" t="s">
        <v>269</v>
      </c>
      <c r="D489" t="s">
        <v>750</v>
      </c>
      <c r="E489" t="s">
        <v>1513</v>
      </c>
    </row>
    <row r="490" spans="1:5" x14ac:dyDescent="0.3">
      <c r="A490" t="s">
        <v>1514</v>
      </c>
      <c r="B490" t="s">
        <v>1515</v>
      </c>
      <c r="C490" t="s">
        <v>272</v>
      </c>
      <c r="D490" t="s">
        <v>672</v>
      </c>
      <c r="E490" t="s">
        <v>1129</v>
      </c>
    </row>
    <row r="491" spans="1:5" x14ac:dyDescent="0.3">
      <c r="A491" t="s">
        <v>1514</v>
      </c>
      <c r="B491" t="s">
        <v>1516</v>
      </c>
      <c r="C491" t="s">
        <v>272</v>
      </c>
      <c r="D491" t="s">
        <v>659</v>
      </c>
      <c r="E491" t="s">
        <v>1517</v>
      </c>
    </row>
    <row r="492" spans="1:5" x14ac:dyDescent="0.3">
      <c r="A492" t="s">
        <v>1514</v>
      </c>
      <c r="B492" t="s">
        <v>1518</v>
      </c>
      <c r="C492" t="s">
        <v>272</v>
      </c>
      <c r="D492" t="s">
        <v>665</v>
      </c>
      <c r="E492" t="s">
        <v>1431</v>
      </c>
    </row>
    <row r="493" spans="1:5" x14ac:dyDescent="0.3">
      <c r="A493" t="s">
        <v>1519</v>
      </c>
      <c r="B493" t="s">
        <v>84</v>
      </c>
      <c r="C493" t="s">
        <v>85</v>
      </c>
      <c r="D493" t="s">
        <v>659</v>
      </c>
      <c r="E493" t="s">
        <v>1520</v>
      </c>
    </row>
    <row r="494" spans="1:5" x14ac:dyDescent="0.3">
      <c r="A494" t="s">
        <v>1521</v>
      </c>
      <c r="B494" t="s">
        <v>490</v>
      </c>
      <c r="C494" t="s">
        <v>491</v>
      </c>
      <c r="D494" t="s">
        <v>665</v>
      </c>
      <c r="E494" t="s">
        <v>998</v>
      </c>
    </row>
    <row r="495" spans="1:5" x14ac:dyDescent="0.3">
      <c r="A495" t="s">
        <v>1522</v>
      </c>
      <c r="B495" t="s">
        <v>1523</v>
      </c>
      <c r="C495" t="s">
        <v>278</v>
      </c>
      <c r="D495" t="s">
        <v>672</v>
      </c>
      <c r="E495" t="s">
        <v>1332</v>
      </c>
    </row>
    <row r="496" spans="1:5" x14ac:dyDescent="0.3">
      <c r="A496" t="s">
        <v>1522</v>
      </c>
      <c r="B496" t="s">
        <v>1524</v>
      </c>
      <c r="C496" t="s">
        <v>278</v>
      </c>
      <c r="D496" t="s">
        <v>659</v>
      </c>
      <c r="E496" t="s">
        <v>1180</v>
      </c>
    </row>
    <row r="497" spans="1:5" x14ac:dyDescent="0.3">
      <c r="A497" t="s">
        <v>1522</v>
      </c>
      <c r="B497" t="s">
        <v>1525</v>
      </c>
      <c r="C497" t="s">
        <v>278</v>
      </c>
      <c r="D497" t="s">
        <v>665</v>
      </c>
      <c r="E497" t="s">
        <v>1409</v>
      </c>
    </row>
    <row r="498" spans="1:5" x14ac:dyDescent="0.3">
      <c r="A498" t="s">
        <v>1522</v>
      </c>
      <c r="B498" t="s">
        <v>1526</v>
      </c>
      <c r="C498" t="s">
        <v>278</v>
      </c>
      <c r="D498" t="s">
        <v>1427</v>
      </c>
      <c r="E498" s="33" t="s">
        <v>1629</v>
      </c>
    </row>
    <row r="499" spans="1:5" x14ac:dyDescent="0.3">
      <c r="A499" t="s">
        <v>1527</v>
      </c>
      <c r="B499" t="s">
        <v>693</v>
      </c>
      <c r="C499" t="s">
        <v>281</v>
      </c>
      <c r="D499" t="s">
        <v>672</v>
      </c>
      <c r="E499" t="s">
        <v>1251</v>
      </c>
    </row>
    <row r="500" spans="1:5" x14ac:dyDescent="0.3">
      <c r="A500" t="s">
        <v>1527</v>
      </c>
      <c r="B500" t="s">
        <v>1528</v>
      </c>
      <c r="C500" t="s">
        <v>281</v>
      </c>
      <c r="D500" t="s">
        <v>659</v>
      </c>
      <c r="E500">
        <v>0</v>
      </c>
    </row>
    <row r="501" spans="1:5" x14ac:dyDescent="0.3">
      <c r="A501" t="s">
        <v>1527</v>
      </c>
      <c r="B501" t="s">
        <v>1529</v>
      </c>
      <c r="C501" t="s">
        <v>281</v>
      </c>
      <c r="D501" t="s">
        <v>672</v>
      </c>
      <c r="E501" t="s">
        <v>1309</v>
      </c>
    </row>
    <row r="502" spans="1:5" x14ac:dyDescent="0.3">
      <c r="A502" t="s">
        <v>1527</v>
      </c>
      <c r="B502" t="s">
        <v>1530</v>
      </c>
      <c r="C502" t="s">
        <v>281</v>
      </c>
      <c r="D502" t="s">
        <v>665</v>
      </c>
      <c r="E502" t="s">
        <v>1052</v>
      </c>
    </row>
    <row r="503" spans="1:5" x14ac:dyDescent="0.3">
      <c r="A503" t="s">
        <v>1527</v>
      </c>
      <c r="B503" t="s">
        <v>1531</v>
      </c>
      <c r="C503" t="s">
        <v>281</v>
      </c>
      <c r="D503" t="s">
        <v>659</v>
      </c>
      <c r="E503" t="s">
        <v>1040</v>
      </c>
    </row>
    <row r="504" spans="1:5" x14ac:dyDescent="0.3">
      <c r="A504" t="s">
        <v>1527</v>
      </c>
      <c r="B504" t="s">
        <v>1024</v>
      </c>
      <c r="C504" t="s">
        <v>281</v>
      </c>
      <c r="D504" t="s">
        <v>662</v>
      </c>
      <c r="E504" t="s">
        <v>1063</v>
      </c>
    </row>
    <row r="505" spans="1:5" x14ac:dyDescent="0.3">
      <c r="A505" t="s">
        <v>1527</v>
      </c>
      <c r="B505" t="s">
        <v>1532</v>
      </c>
      <c r="C505" t="s">
        <v>281</v>
      </c>
      <c r="D505" t="s">
        <v>811</v>
      </c>
      <c r="E505" t="s">
        <v>1005</v>
      </c>
    </row>
    <row r="506" spans="1:5" x14ac:dyDescent="0.3">
      <c r="A506" t="s">
        <v>1527</v>
      </c>
      <c r="B506" t="s">
        <v>1533</v>
      </c>
      <c r="C506" t="s">
        <v>281</v>
      </c>
      <c r="D506" t="s">
        <v>662</v>
      </c>
      <c r="E506" t="s">
        <v>1382</v>
      </c>
    </row>
    <row r="507" spans="1:5" x14ac:dyDescent="0.3">
      <c r="A507" t="s">
        <v>1527</v>
      </c>
      <c r="B507" t="s">
        <v>1534</v>
      </c>
      <c r="C507" t="s">
        <v>281</v>
      </c>
      <c r="D507" t="s">
        <v>672</v>
      </c>
      <c r="E507" t="s">
        <v>1112</v>
      </c>
    </row>
    <row r="508" spans="1:5" x14ac:dyDescent="0.3">
      <c r="A508" t="s">
        <v>1527</v>
      </c>
      <c r="B508" t="s">
        <v>1535</v>
      </c>
      <c r="C508" t="s">
        <v>281</v>
      </c>
      <c r="D508" t="s">
        <v>672</v>
      </c>
      <c r="E508" t="s">
        <v>1071</v>
      </c>
    </row>
    <row r="509" spans="1:5" x14ac:dyDescent="0.3">
      <c r="A509" t="s">
        <v>1527</v>
      </c>
      <c r="B509" t="s">
        <v>1536</v>
      </c>
      <c r="C509" t="s">
        <v>281</v>
      </c>
      <c r="D509" t="s">
        <v>900</v>
      </c>
      <c r="E509">
        <v>0</v>
      </c>
    </row>
    <row r="510" spans="1:5" x14ac:dyDescent="0.3">
      <c r="A510" t="s">
        <v>1527</v>
      </c>
      <c r="B510" t="s">
        <v>1537</v>
      </c>
      <c r="C510" t="s">
        <v>281</v>
      </c>
      <c r="D510" t="s">
        <v>672</v>
      </c>
      <c r="E510" t="s">
        <v>721</v>
      </c>
    </row>
    <row r="511" spans="1:5" x14ac:dyDescent="0.3">
      <c r="A511" t="s">
        <v>1527</v>
      </c>
      <c r="B511" t="s">
        <v>1538</v>
      </c>
      <c r="C511" t="s">
        <v>281</v>
      </c>
      <c r="D511" t="s">
        <v>672</v>
      </c>
      <c r="E511" t="s">
        <v>1248</v>
      </c>
    </row>
    <row r="512" spans="1:5" x14ac:dyDescent="0.3">
      <c r="A512" t="s">
        <v>1527</v>
      </c>
      <c r="B512" t="s">
        <v>1539</v>
      </c>
      <c r="C512" t="s">
        <v>281</v>
      </c>
      <c r="D512" t="s">
        <v>672</v>
      </c>
      <c r="E512" t="s">
        <v>1354</v>
      </c>
    </row>
    <row r="513" spans="1:5" x14ac:dyDescent="0.3">
      <c r="A513" t="s">
        <v>1527</v>
      </c>
      <c r="B513" t="s">
        <v>1540</v>
      </c>
      <c r="C513" t="s">
        <v>281</v>
      </c>
      <c r="D513" t="s">
        <v>672</v>
      </c>
      <c r="E513" t="s">
        <v>1220</v>
      </c>
    </row>
    <row r="514" spans="1:5" x14ac:dyDescent="0.3">
      <c r="A514" t="s">
        <v>1527</v>
      </c>
      <c r="B514" t="s">
        <v>1118</v>
      </c>
      <c r="C514" t="s">
        <v>281</v>
      </c>
      <c r="D514" t="s">
        <v>672</v>
      </c>
      <c r="E514" t="s">
        <v>1297</v>
      </c>
    </row>
    <row r="515" spans="1:5" x14ac:dyDescent="0.3">
      <c r="A515" t="s">
        <v>1527</v>
      </c>
      <c r="B515" t="s">
        <v>1541</v>
      </c>
      <c r="C515" t="s">
        <v>281</v>
      </c>
      <c r="D515" t="s">
        <v>672</v>
      </c>
      <c r="E515" t="s">
        <v>1401</v>
      </c>
    </row>
    <row r="516" spans="1:5" x14ac:dyDescent="0.3">
      <c r="A516" t="s">
        <v>1527</v>
      </c>
      <c r="B516" t="s">
        <v>1542</v>
      </c>
      <c r="C516" t="s">
        <v>281</v>
      </c>
      <c r="D516" t="s">
        <v>672</v>
      </c>
      <c r="E516" t="s">
        <v>1520</v>
      </c>
    </row>
    <row r="517" spans="1:5" x14ac:dyDescent="0.3">
      <c r="A517" t="s">
        <v>1527</v>
      </c>
      <c r="B517" t="s">
        <v>1543</v>
      </c>
      <c r="C517" t="s">
        <v>281</v>
      </c>
      <c r="D517" t="s">
        <v>659</v>
      </c>
      <c r="E517" t="s">
        <v>1180</v>
      </c>
    </row>
    <row r="518" spans="1:5" x14ac:dyDescent="0.3">
      <c r="A518" t="s">
        <v>1527</v>
      </c>
      <c r="B518" t="s">
        <v>1544</v>
      </c>
      <c r="C518" t="s">
        <v>281</v>
      </c>
      <c r="D518" t="s">
        <v>672</v>
      </c>
      <c r="E518" t="s">
        <v>1545</v>
      </c>
    </row>
    <row r="519" spans="1:5" x14ac:dyDescent="0.3">
      <c r="A519" t="s">
        <v>1527</v>
      </c>
      <c r="B519" t="s">
        <v>1546</v>
      </c>
      <c r="C519" t="s">
        <v>281</v>
      </c>
      <c r="D519" t="s">
        <v>665</v>
      </c>
      <c r="E519" t="s">
        <v>1372</v>
      </c>
    </row>
    <row r="520" spans="1:5" x14ac:dyDescent="0.3">
      <c r="A520" t="s">
        <v>1527</v>
      </c>
      <c r="B520" t="s">
        <v>1547</v>
      </c>
      <c r="C520" t="s">
        <v>281</v>
      </c>
      <c r="D520" t="s">
        <v>672</v>
      </c>
      <c r="E520" t="s">
        <v>1548</v>
      </c>
    </row>
    <row r="521" spans="1:5" x14ac:dyDescent="0.3">
      <c r="A521" t="s">
        <v>1527</v>
      </c>
      <c r="B521" t="s">
        <v>1549</v>
      </c>
      <c r="C521" t="s">
        <v>281</v>
      </c>
      <c r="D521" t="s">
        <v>659</v>
      </c>
      <c r="E521" t="s">
        <v>1153</v>
      </c>
    </row>
    <row r="522" spans="1:5" x14ac:dyDescent="0.3">
      <c r="A522" t="s">
        <v>1527</v>
      </c>
      <c r="B522" t="s">
        <v>1550</v>
      </c>
      <c r="C522" t="s">
        <v>281</v>
      </c>
      <c r="D522" t="s">
        <v>665</v>
      </c>
      <c r="E522" t="s">
        <v>660</v>
      </c>
    </row>
    <row r="523" spans="1:5" x14ac:dyDescent="0.3">
      <c r="A523" t="s">
        <v>1527</v>
      </c>
      <c r="B523" t="s">
        <v>1551</v>
      </c>
      <c r="C523" t="s">
        <v>281</v>
      </c>
      <c r="D523" t="s">
        <v>672</v>
      </c>
      <c r="E523" t="s">
        <v>1552</v>
      </c>
    </row>
    <row r="524" spans="1:5" x14ac:dyDescent="0.3">
      <c r="A524" t="s">
        <v>1527</v>
      </c>
      <c r="B524" t="s">
        <v>1553</v>
      </c>
      <c r="C524" t="s">
        <v>281</v>
      </c>
      <c r="D524" t="s">
        <v>672</v>
      </c>
      <c r="E524" t="s">
        <v>1170</v>
      </c>
    </row>
    <row r="525" spans="1:5" x14ac:dyDescent="0.3">
      <c r="A525" t="s">
        <v>1527</v>
      </c>
      <c r="B525" t="s">
        <v>1554</v>
      </c>
      <c r="C525" t="s">
        <v>281</v>
      </c>
      <c r="D525" t="s">
        <v>665</v>
      </c>
      <c r="E525" t="s">
        <v>1008</v>
      </c>
    </row>
    <row r="526" spans="1:5" x14ac:dyDescent="0.3">
      <c r="A526" t="s">
        <v>1527</v>
      </c>
      <c r="B526" t="s">
        <v>891</v>
      </c>
      <c r="C526" t="s">
        <v>281</v>
      </c>
      <c r="D526" t="s">
        <v>672</v>
      </c>
      <c r="E526" t="s">
        <v>1017</v>
      </c>
    </row>
    <row r="527" spans="1:5" x14ac:dyDescent="0.3">
      <c r="A527" t="s">
        <v>1527</v>
      </c>
      <c r="B527" t="s">
        <v>1555</v>
      </c>
      <c r="C527" t="s">
        <v>281</v>
      </c>
      <c r="D527" t="s">
        <v>659</v>
      </c>
      <c r="E527" t="s">
        <v>1174</v>
      </c>
    </row>
    <row r="528" spans="1:5" x14ac:dyDescent="0.3">
      <c r="A528" t="s">
        <v>1527</v>
      </c>
      <c r="B528" t="s">
        <v>1556</v>
      </c>
      <c r="C528" t="s">
        <v>281</v>
      </c>
      <c r="D528" t="s">
        <v>665</v>
      </c>
      <c r="E528" t="s">
        <v>743</v>
      </c>
    </row>
    <row r="529" spans="1:5" x14ac:dyDescent="0.3">
      <c r="A529" t="s">
        <v>1527</v>
      </c>
      <c r="B529" t="s">
        <v>1557</v>
      </c>
      <c r="C529" t="s">
        <v>281</v>
      </c>
      <c r="D529" t="s">
        <v>900</v>
      </c>
      <c r="E529" t="s">
        <v>1558</v>
      </c>
    </row>
    <row r="530" spans="1:5" x14ac:dyDescent="0.3">
      <c r="A530" t="s">
        <v>1527</v>
      </c>
      <c r="B530" t="s">
        <v>1559</v>
      </c>
      <c r="C530" t="s">
        <v>281</v>
      </c>
      <c r="D530" t="s">
        <v>665</v>
      </c>
      <c r="E530" t="s">
        <v>668</v>
      </c>
    </row>
    <row r="531" spans="1:5" x14ac:dyDescent="0.3">
      <c r="A531" t="s">
        <v>1527</v>
      </c>
      <c r="B531" t="s">
        <v>1560</v>
      </c>
      <c r="C531" t="s">
        <v>281</v>
      </c>
      <c r="D531" t="s">
        <v>672</v>
      </c>
      <c r="E531" t="s">
        <v>1256</v>
      </c>
    </row>
    <row r="532" spans="1:5" x14ac:dyDescent="0.3">
      <c r="A532" t="s">
        <v>1527</v>
      </c>
      <c r="B532" t="s">
        <v>1381</v>
      </c>
      <c r="C532" t="s">
        <v>281</v>
      </c>
      <c r="D532" t="s">
        <v>777</v>
      </c>
      <c r="E532" t="s">
        <v>1089</v>
      </c>
    </row>
    <row r="533" spans="1:5" x14ac:dyDescent="0.3">
      <c r="A533" t="s">
        <v>1527</v>
      </c>
      <c r="B533" t="s">
        <v>1561</v>
      </c>
      <c r="C533" t="s">
        <v>281</v>
      </c>
      <c r="D533" t="s">
        <v>672</v>
      </c>
      <c r="E533" t="s">
        <v>1129</v>
      </c>
    </row>
    <row r="534" spans="1:5" x14ac:dyDescent="0.3">
      <c r="A534" t="s">
        <v>1527</v>
      </c>
      <c r="B534" t="s">
        <v>1562</v>
      </c>
      <c r="C534" t="s">
        <v>281</v>
      </c>
      <c r="D534" t="s">
        <v>672</v>
      </c>
      <c r="E534" t="s">
        <v>683</v>
      </c>
    </row>
    <row r="535" spans="1:5" x14ac:dyDescent="0.3">
      <c r="A535" t="s">
        <v>1527</v>
      </c>
      <c r="B535" t="s">
        <v>1563</v>
      </c>
      <c r="C535" t="s">
        <v>281</v>
      </c>
      <c r="D535" t="s">
        <v>672</v>
      </c>
      <c r="E535" t="s">
        <v>1517</v>
      </c>
    </row>
    <row r="536" spans="1:5" x14ac:dyDescent="0.3">
      <c r="A536" t="s">
        <v>1527</v>
      </c>
      <c r="B536" t="s">
        <v>1564</v>
      </c>
      <c r="C536" t="s">
        <v>281</v>
      </c>
      <c r="D536" t="s">
        <v>665</v>
      </c>
      <c r="E536" t="s">
        <v>1431</v>
      </c>
    </row>
    <row r="537" spans="1:5" x14ac:dyDescent="0.3">
      <c r="A537" t="s">
        <v>1527</v>
      </c>
      <c r="B537" t="s">
        <v>1565</v>
      </c>
      <c r="C537" t="s">
        <v>281</v>
      </c>
      <c r="D537" t="s">
        <v>1193</v>
      </c>
      <c r="E537" t="s">
        <v>1398</v>
      </c>
    </row>
    <row r="538" spans="1:5" x14ac:dyDescent="0.3">
      <c r="A538" t="s">
        <v>1527</v>
      </c>
      <c r="B538" t="s">
        <v>1566</v>
      </c>
      <c r="C538" t="s">
        <v>281</v>
      </c>
      <c r="D538" t="s">
        <v>665</v>
      </c>
      <c r="E538" t="s">
        <v>1567</v>
      </c>
    </row>
    <row r="539" spans="1:5" x14ac:dyDescent="0.3">
      <c r="A539" t="s">
        <v>1568</v>
      </c>
      <c r="B539" t="s">
        <v>1569</v>
      </c>
      <c r="C539" t="s">
        <v>497</v>
      </c>
      <c r="D539" t="s">
        <v>659</v>
      </c>
      <c r="E539" t="s">
        <v>998</v>
      </c>
    </row>
    <row r="540" spans="1:5" x14ac:dyDescent="0.3">
      <c r="A540" t="s">
        <v>1570</v>
      </c>
      <c r="B540" t="s">
        <v>1300</v>
      </c>
      <c r="C540" t="s">
        <v>284</v>
      </c>
      <c r="D540" t="s">
        <v>1044</v>
      </c>
      <c r="E540" t="s">
        <v>675</v>
      </c>
    </row>
    <row r="541" spans="1:5" x14ac:dyDescent="0.3">
      <c r="A541" t="s">
        <v>1570</v>
      </c>
      <c r="B541" t="s">
        <v>1571</v>
      </c>
      <c r="C541" t="s">
        <v>284</v>
      </c>
      <c r="D541" t="s">
        <v>1060</v>
      </c>
      <c r="E541" t="s">
        <v>1572</v>
      </c>
    </row>
    <row r="542" spans="1:5" x14ac:dyDescent="0.3">
      <c r="A542" t="s">
        <v>1570</v>
      </c>
      <c r="B542" t="s">
        <v>1573</v>
      </c>
      <c r="C542" t="s">
        <v>284</v>
      </c>
      <c r="D542" t="s">
        <v>662</v>
      </c>
      <c r="E542" t="s">
        <v>683</v>
      </c>
    </row>
    <row r="543" spans="1:5" x14ac:dyDescent="0.3">
      <c r="A543" t="s">
        <v>1570</v>
      </c>
      <c r="B543" t="s">
        <v>1574</v>
      </c>
      <c r="C543" t="s">
        <v>284</v>
      </c>
      <c r="D543" t="s">
        <v>659</v>
      </c>
      <c r="E543" t="s">
        <v>1045</v>
      </c>
    </row>
    <row r="544" spans="1:5" x14ac:dyDescent="0.3">
      <c r="A544" t="s">
        <v>1570</v>
      </c>
      <c r="B544" t="s">
        <v>939</v>
      </c>
      <c r="C544" t="s">
        <v>284</v>
      </c>
      <c r="D544" t="s">
        <v>1062</v>
      </c>
      <c r="E544" t="s">
        <v>1029</v>
      </c>
    </row>
    <row r="545" spans="1:5" x14ac:dyDescent="0.3">
      <c r="A545" t="s">
        <v>1575</v>
      </c>
      <c r="B545" t="s">
        <v>1576</v>
      </c>
      <c r="C545" t="s">
        <v>287</v>
      </c>
      <c r="D545" t="s">
        <v>672</v>
      </c>
      <c r="E545" t="s">
        <v>1064</v>
      </c>
    </row>
    <row r="546" spans="1:5" x14ac:dyDescent="0.3">
      <c r="A546" t="s">
        <v>1575</v>
      </c>
      <c r="B546" t="s">
        <v>1577</v>
      </c>
      <c r="C546" t="s">
        <v>287</v>
      </c>
      <c r="D546" t="s">
        <v>659</v>
      </c>
      <c r="E546" t="s">
        <v>1117</v>
      </c>
    </row>
    <row r="547" spans="1:5" x14ac:dyDescent="0.3">
      <c r="A547" t="s">
        <v>1575</v>
      </c>
      <c r="B547" t="s">
        <v>1578</v>
      </c>
      <c r="C547" t="s">
        <v>287</v>
      </c>
      <c r="D547" t="s">
        <v>665</v>
      </c>
      <c r="E547" t="s">
        <v>1579</v>
      </c>
    </row>
    <row r="548" spans="1:5" x14ac:dyDescent="0.3">
      <c r="A548" t="s">
        <v>1575</v>
      </c>
      <c r="B548" t="s">
        <v>1580</v>
      </c>
      <c r="C548" t="s">
        <v>287</v>
      </c>
      <c r="D548" t="s">
        <v>997</v>
      </c>
      <c r="E548" t="s">
        <v>1153</v>
      </c>
    </row>
    <row r="549" spans="1:5" x14ac:dyDescent="0.3">
      <c r="A549" t="s">
        <v>1581</v>
      </c>
      <c r="B549" t="s">
        <v>1024</v>
      </c>
      <c r="C549" t="s">
        <v>290</v>
      </c>
      <c r="D549" t="s">
        <v>1012</v>
      </c>
      <c r="E549" t="s">
        <v>1063</v>
      </c>
    </row>
    <row r="550" spans="1:5" x14ac:dyDescent="0.3">
      <c r="A550" t="s">
        <v>1581</v>
      </c>
      <c r="B550" t="s">
        <v>1582</v>
      </c>
      <c r="C550" t="s">
        <v>290</v>
      </c>
      <c r="D550" t="s">
        <v>1060</v>
      </c>
      <c r="E550" t="s">
        <v>1167</v>
      </c>
    </row>
    <row r="551" spans="1:5" x14ac:dyDescent="0.3">
      <c r="A551" t="s">
        <v>1581</v>
      </c>
      <c r="B551" t="s">
        <v>1583</v>
      </c>
      <c r="C551" t="s">
        <v>290</v>
      </c>
      <c r="D551" t="s">
        <v>659</v>
      </c>
      <c r="E551" t="s">
        <v>1579</v>
      </c>
    </row>
    <row r="552" spans="1:5" x14ac:dyDescent="0.3">
      <c r="A552" t="s">
        <v>1581</v>
      </c>
      <c r="B552" t="s">
        <v>1584</v>
      </c>
      <c r="C552" t="s">
        <v>290</v>
      </c>
      <c r="D552" t="s">
        <v>1200</v>
      </c>
      <c r="E552" t="s">
        <v>1395</v>
      </c>
    </row>
    <row r="553" spans="1:5" x14ac:dyDescent="0.3">
      <c r="A553" t="s">
        <v>1585</v>
      </c>
      <c r="B553" t="s">
        <v>1586</v>
      </c>
      <c r="C553" t="s">
        <v>293</v>
      </c>
      <c r="D553" t="s">
        <v>833</v>
      </c>
      <c r="E553" t="s">
        <v>1008</v>
      </c>
    </row>
    <row r="554" spans="1:5" x14ac:dyDescent="0.3">
      <c r="A554" t="s">
        <v>1585</v>
      </c>
      <c r="B554" t="s">
        <v>1587</v>
      </c>
      <c r="C554" t="s">
        <v>293</v>
      </c>
      <c r="D554" t="s">
        <v>833</v>
      </c>
      <c r="E554" t="s">
        <v>1588</v>
      </c>
    </row>
    <row r="555" spans="1:5" x14ac:dyDescent="0.3">
      <c r="A555" t="s">
        <v>1585</v>
      </c>
      <c r="B555" t="s">
        <v>1589</v>
      </c>
      <c r="C555" t="s">
        <v>293</v>
      </c>
      <c r="D555" t="s">
        <v>833</v>
      </c>
      <c r="E555" t="s">
        <v>959</v>
      </c>
    </row>
    <row r="556" spans="1:5" x14ac:dyDescent="0.3">
      <c r="A556" t="s">
        <v>1585</v>
      </c>
      <c r="B556" t="s">
        <v>1590</v>
      </c>
      <c r="C556" t="s">
        <v>293</v>
      </c>
      <c r="D556" t="s">
        <v>1016</v>
      </c>
      <c r="E556" t="s">
        <v>1064</v>
      </c>
    </row>
    <row r="557" spans="1:5" x14ac:dyDescent="0.3">
      <c r="A557" t="s">
        <v>1585</v>
      </c>
      <c r="B557" t="s">
        <v>1591</v>
      </c>
      <c r="C557" t="s">
        <v>293</v>
      </c>
      <c r="D557" t="s">
        <v>1060</v>
      </c>
      <c r="E557" t="s">
        <v>1592</v>
      </c>
    </row>
    <row r="558" spans="1:5" x14ac:dyDescent="0.3">
      <c r="A558" t="s">
        <v>1585</v>
      </c>
      <c r="B558" t="s">
        <v>1593</v>
      </c>
      <c r="C558" t="s">
        <v>293</v>
      </c>
      <c r="D558" t="s">
        <v>833</v>
      </c>
      <c r="E558" t="s">
        <v>1594</v>
      </c>
    </row>
    <row r="559" spans="1:5" x14ac:dyDescent="0.3">
      <c r="A559" t="s">
        <v>1585</v>
      </c>
      <c r="B559" t="s">
        <v>1595</v>
      </c>
      <c r="C559" t="s">
        <v>293</v>
      </c>
      <c r="D559" t="s">
        <v>833</v>
      </c>
      <c r="E559" t="s">
        <v>1082</v>
      </c>
    </row>
    <row r="560" spans="1:5" x14ac:dyDescent="0.3">
      <c r="A560" t="s">
        <v>1585</v>
      </c>
      <c r="B560" t="s">
        <v>1596</v>
      </c>
      <c r="C560" t="s">
        <v>293</v>
      </c>
      <c r="D560" t="s">
        <v>1114</v>
      </c>
      <c r="E560" t="s">
        <v>1411</v>
      </c>
    </row>
    <row r="561" spans="1:5" x14ac:dyDescent="0.3">
      <c r="A561" t="s">
        <v>1597</v>
      </c>
      <c r="B561" t="s">
        <v>1598</v>
      </c>
      <c r="C561" t="s">
        <v>296</v>
      </c>
      <c r="D561" t="s">
        <v>833</v>
      </c>
      <c r="E561" t="s">
        <v>683</v>
      </c>
    </row>
    <row r="562" spans="1:5" x14ac:dyDescent="0.3">
      <c r="A562" t="s">
        <v>1597</v>
      </c>
      <c r="B562" t="s">
        <v>1599</v>
      </c>
      <c r="C562" t="s">
        <v>296</v>
      </c>
      <c r="D562" t="s">
        <v>833</v>
      </c>
      <c r="E562" t="s">
        <v>663</v>
      </c>
    </row>
    <row r="563" spans="1:5" x14ac:dyDescent="0.3">
      <c r="A563" t="s">
        <v>1597</v>
      </c>
      <c r="B563" t="s">
        <v>1600</v>
      </c>
      <c r="C563" t="s">
        <v>296</v>
      </c>
      <c r="D563" t="s">
        <v>659</v>
      </c>
      <c r="E563" t="s">
        <v>1382</v>
      </c>
    </row>
    <row r="564" spans="1:5" x14ac:dyDescent="0.3">
      <c r="A564" t="s">
        <v>1597</v>
      </c>
      <c r="B564" t="s">
        <v>1365</v>
      </c>
      <c r="C564" t="s">
        <v>296</v>
      </c>
      <c r="D564" t="s">
        <v>747</v>
      </c>
      <c r="E564" t="s">
        <v>679</v>
      </c>
    </row>
    <row r="565" spans="1:5" x14ac:dyDescent="0.3">
      <c r="A565" t="s">
        <v>1597</v>
      </c>
      <c r="B565" t="s">
        <v>1601</v>
      </c>
      <c r="C565" t="s">
        <v>296</v>
      </c>
      <c r="D565" t="s">
        <v>833</v>
      </c>
      <c r="E565" t="s">
        <v>1064</v>
      </c>
    </row>
    <row r="566" spans="1:5" x14ac:dyDescent="0.3">
      <c r="A566" t="s">
        <v>1597</v>
      </c>
      <c r="B566" t="s">
        <v>1602</v>
      </c>
      <c r="C566" t="s">
        <v>296</v>
      </c>
      <c r="D566" t="s">
        <v>833</v>
      </c>
      <c r="E566" t="s">
        <v>1579</v>
      </c>
    </row>
    <row r="567" spans="1:5" x14ac:dyDescent="0.3">
      <c r="A567" t="s">
        <v>1597</v>
      </c>
      <c r="B567" t="s">
        <v>1603</v>
      </c>
      <c r="C567" t="s">
        <v>296</v>
      </c>
      <c r="D567" t="s">
        <v>750</v>
      </c>
      <c r="E567" t="s">
        <v>1040</v>
      </c>
    </row>
    <row r="568" spans="1:5" x14ac:dyDescent="0.3">
      <c r="A568" t="s">
        <v>1597</v>
      </c>
      <c r="B568" t="s">
        <v>1604</v>
      </c>
      <c r="C568" t="s">
        <v>296</v>
      </c>
      <c r="D568" t="s">
        <v>659</v>
      </c>
      <c r="E568" t="s">
        <v>1605</v>
      </c>
    </row>
    <row r="569" spans="1:5" x14ac:dyDescent="0.3">
      <c r="A569" t="s">
        <v>1597</v>
      </c>
      <c r="B569" t="s">
        <v>1606</v>
      </c>
      <c r="C569" t="s">
        <v>296</v>
      </c>
      <c r="D569" t="s">
        <v>1060</v>
      </c>
      <c r="E569" t="s">
        <v>1122</v>
      </c>
    </row>
    <row r="570" spans="1:5" x14ac:dyDescent="0.3">
      <c r="A570" t="s">
        <v>1597</v>
      </c>
      <c r="B570" t="s">
        <v>1607</v>
      </c>
      <c r="C570" t="s">
        <v>296</v>
      </c>
      <c r="D570" t="s">
        <v>833</v>
      </c>
      <c r="E570" t="s">
        <v>1127</v>
      </c>
    </row>
    <row r="571" spans="1:5" x14ac:dyDescent="0.3">
      <c r="A571" t="s">
        <v>1597</v>
      </c>
      <c r="B571" t="s">
        <v>1608</v>
      </c>
      <c r="C571" t="s">
        <v>296</v>
      </c>
      <c r="D571" t="s">
        <v>833</v>
      </c>
      <c r="E571" t="s">
        <v>1609</v>
      </c>
    </row>
    <row r="572" spans="1:5" x14ac:dyDescent="0.3">
      <c r="A572" t="s">
        <v>1597</v>
      </c>
      <c r="B572" t="s">
        <v>1610</v>
      </c>
      <c r="C572" t="s">
        <v>296</v>
      </c>
      <c r="D572" t="s">
        <v>833</v>
      </c>
      <c r="E572" t="s">
        <v>1149</v>
      </c>
    </row>
    <row r="573" spans="1:5" x14ac:dyDescent="0.3">
      <c r="A573" t="s">
        <v>1597</v>
      </c>
      <c r="B573" t="s">
        <v>1611</v>
      </c>
      <c r="C573" t="s">
        <v>296</v>
      </c>
      <c r="D573" t="s">
        <v>833</v>
      </c>
      <c r="E573" t="s">
        <v>1344</v>
      </c>
    </row>
    <row r="574" spans="1:5" x14ac:dyDescent="0.3">
      <c r="A574" t="s">
        <v>1597</v>
      </c>
      <c r="B574" t="s">
        <v>1612</v>
      </c>
      <c r="C574" t="s">
        <v>296</v>
      </c>
      <c r="D574" t="s">
        <v>833</v>
      </c>
      <c r="E574" t="s">
        <v>1052</v>
      </c>
    </row>
    <row r="575" spans="1:5" x14ac:dyDescent="0.3">
      <c r="A575" t="s">
        <v>1597</v>
      </c>
      <c r="B575" t="s">
        <v>1613</v>
      </c>
      <c r="C575" t="s">
        <v>296</v>
      </c>
      <c r="D575" t="s">
        <v>659</v>
      </c>
      <c r="E575" t="s">
        <v>1008</v>
      </c>
    </row>
    <row r="576" spans="1:5" x14ac:dyDescent="0.3">
      <c r="A576" t="s">
        <v>1597</v>
      </c>
      <c r="B576" t="s">
        <v>1614</v>
      </c>
      <c r="C576" t="s">
        <v>296</v>
      </c>
      <c r="D576" t="s">
        <v>1060</v>
      </c>
      <c r="E576" t="s">
        <v>1061</v>
      </c>
    </row>
    <row r="577" spans="1:5" x14ac:dyDescent="0.3">
      <c r="A577" t="s">
        <v>1615</v>
      </c>
      <c r="B577" t="s">
        <v>1616</v>
      </c>
      <c r="C577" t="s">
        <v>88</v>
      </c>
      <c r="D577" t="s">
        <v>659</v>
      </c>
      <c r="E577" t="s">
        <v>1008</v>
      </c>
    </row>
    <row r="578" spans="1:5" x14ac:dyDescent="0.3">
      <c r="A578" t="s">
        <v>1617</v>
      </c>
      <c r="B578" t="s">
        <v>1618</v>
      </c>
      <c r="C578" t="s">
        <v>299</v>
      </c>
      <c r="D578" t="s">
        <v>672</v>
      </c>
      <c r="E578" t="s">
        <v>1605</v>
      </c>
    </row>
    <row r="579" spans="1:5" x14ac:dyDescent="0.3">
      <c r="A579" t="s">
        <v>1617</v>
      </c>
      <c r="B579" t="s">
        <v>1619</v>
      </c>
      <c r="C579" t="s">
        <v>299</v>
      </c>
      <c r="D579" t="s">
        <v>659</v>
      </c>
      <c r="E579" t="s">
        <v>1372</v>
      </c>
    </row>
    <row r="580" spans="1:5" x14ac:dyDescent="0.3">
      <c r="A580" t="s">
        <v>1617</v>
      </c>
      <c r="B580" t="s">
        <v>1620</v>
      </c>
      <c r="C580" t="s">
        <v>299</v>
      </c>
      <c r="D580" t="s">
        <v>665</v>
      </c>
      <c r="E580" t="s">
        <v>1392</v>
      </c>
    </row>
    <row r="581" spans="1:5" x14ac:dyDescent="0.3">
      <c r="A581" t="s">
        <v>1621</v>
      </c>
      <c r="B581" t="s">
        <v>1622</v>
      </c>
      <c r="C581" t="s">
        <v>302</v>
      </c>
      <c r="D581" t="s">
        <v>1623</v>
      </c>
      <c r="E581" t="s">
        <v>1050</v>
      </c>
    </row>
    <row r="582" spans="1:5" x14ac:dyDescent="0.3">
      <c r="A582" t="s">
        <v>1621</v>
      </c>
      <c r="B582" t="s">
        <v>1405</v>
      </c>
      <c r="C582" t="s">
        <v>302</v>
      </c>
      <c r="D582" t="s">
        <v>1624</v>
      </c>
      <c r="E582" t="s">
        <v>1110</v>
      </c>
    </row>
    <row r="583" spans="1:5" x14ac:dyDescent="0.3">
      <c r="A583" t="s">
        <v>1621</v>
      </c>
      <c r="B583" t="s">
        <v>1625</v>
      </c>
      <c r="C583" t="s">
        <v>302</v>
      </c>
      <c r="D583" t="s">
        <v>900</v>
      </c>
      <c r="E583" t="s">
        <v>998</v>
      </c>
    </row>
    <row r="584" spans="1:5" x14ac:dyDescent="0.3">
      <c r="A584" t="s">
        <v>1621</v>
      </c>
      <c r="B584" t="s">
        <v>1626</v>
      </c>
      <c r="C584" t="s">
        <v>302</v>
      </c>
      <c r="D584" t="s">
        <v>1627</v>
      </c>
      <c r="E584" t="s">
        <v>1370</v>
      </c>
    </row>
    <row r="585" spans="1:5" x14ac:dyDescent="0.3">
      <c r="A585" t="s">
        <v>1621</v>
      </c>
      <c r="B585" t="s">
        <v>1628</v>
      </c>
      <c r="C585" t="s">
        <v>302</v>
      </c>
      <c r="D585" t="s">
        <v>1028</v>
      </c>
      <c r="E585" t="s">
        <v>1629</v>
      </c>
    </row>
    <row r="586" spans="1:5" x14ac:dyDescent="0.3">
      <c r="A586" t="s">
        <v>1621</v>
      </c>
      <c r="B586" t="s">
        <v>1630</v>
      </c>
      <c r="C586" t="s">
        <v>302</v>
      </c>
      <c r="D586" t="s">
        <v>1124</v>
      </c>
      <c r="E586" t="s">
        <v>1064</v>
      </c>
    </row>
    <row r="587" spans="1:5" x14ac:dyDescent="0.3">
      <c r="A587" t="s">
        <v>1621</v>
      </c>
      <c r="B587" t="s">
        <v>1631</v>
      </c>
      <c r="C587" t="s">
        <v>302</v>
      </c>
      <c r="D587" t="s">
        <v>1114</v>
      </c>
      <c r="E587" t="s">
        <v>1609</v>
      </c>
    </row>
    <row r="588" spans="1:5" x14ac:dyDescent="0.3">
      <c r="A588" t="s">
        <v>1621</v>
      </c>
      <c r="B588" t="s">
        <v>1632</v>
      </c>
      <c r="C588" t="s">
        <v>302</v>
      </c>
      <c r="D588" t="s">
        <v>1016</v>
      </c>
      <c r="E588" t="s">
        <v>1117</v>
      </c>
    </row>
    <row r="589" spans="1:5" x14ac:dyDescent="0.3">
      <c r="A589" t="s">
        <v>1621</v>
      </c>
      <c r="B589" t="s">
        <v>1633</v>
      </c>
      <c r="C589" t="s">
        <v>302</v>
      </c>
      <c r="D589" t="s">
        <v>659</v>
      </c>
      <c r="E589" t="s">
        <v>1634</v>
      </c>
    </row>
    <row r="590" spans="1:5" x14ac:dyDescent="0.3">
      <c r="A590" t="s">
        <v>1621</v>
      </c>
      <c r="B590" t="s">
        <v>950</v>
      </c>
      <c r="C590" t="s">
        <v>302</v>
      </c>
      <c r="D590" t="s">
        <v>1060</v>
      </c>
      <c r="E590" t="s">
        <v>1579</v>
      </c>
    </row>
    <row r="591" spans="1:5" x14ac:dyDescent="0.3">
      <c r="A591" t="s">
        <v>1621</v>
      </c>
      <c r="B591" t="s">
        <v>1635</v>
      </c>
      <c r="C591" t="s">
        <v>302</v>
      </c>
      <c r="D591" t="s">
        <v>1049</v>
      </c>
      <c r="E591" t="s">
        <v>687</v>
      </c>
    </row>
    <row r="592" spans="1:5" x14ac:dyDescent="0.3">
      <c r="A592" t="s">
        <v>1636</v>
      </c>
      <c r="B592" t="s">
        <v>1637</v>
      </c>
      <c r="C592" t="s">
        <v>512</v>
      </c>
      <c r="D592" t="s">
        <v>782</v>
      </c>
      <c r="E592" t="s">
        <v>998</v>
      </c>
    </row>
    <row r="593" spans="1:5" x14ac:dyDescent="0.3">
      <c r="A593" t="s">
        <v>1636</v>
      </c>
      <c r="B593" t="s">
        <v>1637</v>
      </c>
      <c r="C593" t="s">
        <v>512</v>
      </c>
      <c r="D593" t="s">
        <v>1638</v>
      </c>
      <c r="E593" t="s">
        <v>998</v>
      </c>
    </row>
    <row r="594" spans="1:5" x14ac:dyDescent="0.3">
      <c r="A594" t="s">
        <v>1639</v>
      </c>
      <c r="B594" t="s">
        <v>1640</v>
      </c>
      <c r="C594" t="s">
        <v>500</v>
      </c>
      <c r="D594" t="s">
        <v>659</v>
      </c>
      <c r="E594" t="s">
        <v>998</v>
      </c>
    </row>
    <row r="595" spans="1:5" x14ac:dyDescent="0.3">
      <c r="A595" t="s">
        <v>1641</v>
      </c>
      <c r="B595" t="s">
        <v>93</v>
      </c>
      <c r="C595" t="s">
        <v>94</v>
      </c>
      <c r="D595" t="s">
        <v>750</v>
      </c>
      <c r="E595" t="s">
        <v>1133</v>
      </c>
    </row>
    <row r="596" spans="1:5" x14ac:dyDescent="0.3">
      <c r="A596" t="s">
        <v>1642</v>
      </c>
      <c r="B596" t="s">
        <v>1643</v>
      </c>
      <c r="C596" t="s">
        <v>179</v>
      </c>
      <c r="D596" t="s">
        <v>659</v>
      </c>
      <c r="E596" t="s">
        <v>679</v>
      </c>
    </row>
    <row r="597" spans="1:5" x14ac:dyDescent="0.3">
      <c r="A597" t="s">
        <v>1644</v>
      </c>
      <c r="B597" t="s">
        <v>1645</v>
      </c>
      <c r="C597" t="s">
        <v>305</v>
      </c>
      <c r="D597" t="s">
        <v>672</v>
      </c>
      <c r="E597" t="s">
        <v>1646</v>
      </c>
    </row>
    <row r="598" spans="1:5" x14ac:dyDescent="0.3">
      <c r="A598" t="s">
        <v>1644</v>
      </c>
      <c r="B598" t="s">
        <v>1647</v>
      </c>
      <c r="C598" t="s">
        <v>305</v>
      </c>
      <c r="D598" t="s">
        <v>659</v>
      </c>
      <c r="E598" t="s">
        <v>1100</v>
      </c>
    </row>
    <row r="599" spans="1:5" x14ac:dyDescent="0.3">
      <c r="A599" t="s">
        <v>1644</v>
      </c>
      <c r="B599" t="s">
        <v>1648</v>
      </c>
      <c r="C599" t="s">
        <v>305</v>
      </c>
      <c r="D599" t="s">
        <v>665</v>
      </c>
      <c r="E599" t="s">
        <v>1153</v>
      </c>
    </row>
    <row r="600" spans="1:5" x14ac:dyDescent="0.3">
      <c r="A600" t="s">
        <v>1649</v>
      </c>
      <c r="B600" t="s">
        <v>105</v>
      </c>
      <c r="C600" t="s">
        <v>106</v>
      </c>
      <c r="D600" t="s">
        <v>659</v>
      </c>
      <c r="E600" t="s">
        <v>1182</v>
      </c>
    </row>
    <row r="601" spans="1:5" x14ac:dyDescent="0.3">
      <c r="A601" t="s">
        <v>1650</v>
      </c>
      <c r="B601" t="s">
        <v>1651</v>
      </c>
      <c r="C601" t="s">
        <v>308</v>
      </c>
      <c r="D601" t="s">
        <v>747</v>
      </c>
      <c r="E601" t="s">
        <v>1153</v>
      </c>
    </row>
    <row r="602" spans="1:5" x14ac:dyDescent="0.3">
      <c r="A602" t="s">
        <v>1650</v>
      </c>
      <c r="B602" t="s">
        <v>1652</v>
      </c>
      <c r="C602" t="s">
        <v>308</v>
      </c>
      <c r="D602" t="s">
        <v>659</v>
      </c>
      <c r="E602" t="s">
        <v>1653</v>
      </c>
    </row>
    <row r="603" spans="1:5" x14ac:dyDescent="0.3">
      <c r="A603" t="s">
        <v>1650</v>
      </c>
      <c r="B603" t="s">
        <v>1654</v>
      </c>
      <c r="C603" t="s">
        <v>308</v>
      </c>
      <c r="D603" t="s">
        <v>1060</v>
      </c>
      <c r="E603" t="s">
        <v>1338</v>
      </c>
    </row>
    <row r="604" spans="1:5" x14ac:dyDescent="0.3">
      <c r="A604" t="s">
        <v>1655</v>
      </c>
      <c r="B604" t="s">
        <v>502</v>
      </c>
      <c r="C604" t="s">
        <v>503</v>
      </c>
      <c r="D604" t="s">
        <v>1116</v>
      </c>
      <c r="E604" t="s">
        <v>998</v>
      </c>
    </row>
    <row r="605" spans="1:5" x14ac:dyDescent="0.3">
      <c r="A605" t="s">
        <v>1656</v>
      </c>
      <c r="B605" t="s">
        <v>1657</v>
      </c>
      <c r="C605" t="s">
        <v>311</v>
      </c>
      <c r="D605" t="s">
        <v>672</v>
      </c>
      <c r="E605" t="s">
        <v>1658</v>
      </c>
    </row>
    <row r="606" spans="1:5" x14ac:dyDescent="0.3">
      <c r="A606" t="s">
        <v>1656</v>
      </c>
      <c r="B606" t="s">
        <v>1659</v>
      </c>
      <c r="C606" t="s">
        <v>311</v>
      </c>
      <c r="D606" t="s">
        <v>659</v>
      </c>
      <c r="E606" t="s">
        <v>1100</v>
      </c>
    </row>
    <row r="607" spans="1:5" x14ac:dyDescent="0.3">
      <c r="A607" t="s">
        <v>1656</v>
      </c>
      <c r="B607" t="s">
        <v>1660</v>
      </c>
      <c r="C607" t="s">
        <v>311</v>
      </c>
      <c r="D607" t="s">
        <v>665</v>
      </c>
      <c r="E607" t="s">
        <v>1548</v>
      </c>
    </row>
    <row r="608" spans="1:5" x14ac:dyDescent="0.3">
      <c r="A608" t="s">
        <v>1661</v>
      </c>
      <c r="B608" t="s">
        <v>1662</v>
      </c>
      <c r="C608" t="s">
        <v>314</v>
      </c>
      <c r="D608" t="s">
        <v>1088</v>
      </c>
      <c r="E608" t="s">
        <v>1151</v>
      </c>
    </row>
    <row r="609" spans="1:5" x14ac:dyDescent="0.3">
      <c r="A609" t="s">
        <v>1661</v>
      </c>
      <c r="B609" t="s">
        <v>1663</v>
      </c>
      <c r="C609" t="s">
        <v>314</v>
      </c>
      <c r="D609" t="s">
        <v>659</v>
      </c>
      <c r="E609" t="s">
        <v>1664</v>
      </c>
    </row>
    <row r="610" spans="1:5" x14ac:dyDescent="0.3">
      <c r="A610" t="s">
        <v>1661</v>
      </c>
      <c r="B610" t="s">
        <v>1665</v>
      </c>
      <c r="C610" t="s">
        <v>314</v>
      </c>
      <c r="D610" t="s">
        <v>1060</v>
      </c>
      <c r="E610" t="s">
        <v>1102</v>
      </c>
    </row>
    <row r="611" spans="1:5" x14ac:dyDescent="0.3">
      <c r="A611" t="s">
        <v>1661</v>
      </c>
      <c r="B611" t="s">
        <v>1666</v>
      </c>
      <c r="C611" t="s">
        <v>314</v>
      </c>
      <c r="D611" t="s">
        <v>1062</v>
      </c>
      <c r="E611" t="s">
        <v>1194</v>
      </c>
    </row>
    <row r="612" spans="1:5" x14ac:dyDescent="0.3">
      <c r="A612" t="s">
        <v>1667</v>
      </c>
      <c r="B612" t="s">
        <v>1668</v>
      </c>
      <c r="C612" t="s">
        <v>509</v>
      </c>
      <c r="D612" t="s">
        <v>659</v>
      </c>
      <c r="E612" t="s">
        <v>998</v>
      </c>
    </row>
    <row r="613" spans="1:5" x14ac:dyDescent="0.3">
      <c r="A613" t="s">
        <v>1669</v>
      </c>
      <c r="B613" t="s">
        <v>1670</v>
      </c>
      <c r="C613" t="s">
        <v>515</v>
      </c>
      <c r="D613" t="s">
        <v>900</v>
      </c>
      <c r="E613" t="s">
        <v>998</v>
      </c>
    </row>
    <row r="614" spans="1:5" x14ac:dyDescent="0.3">
      <c r="A614" t="s">
        <v>1671</v>
      </c>
      <c r="B614" t="s">
        <v>517</v>
      </c>
      <c r="C614" t="s">
        <v>518</v>
      </c>
      <c r="D614" t="s">
        <v>750</v>
      </c>
      <c r="E614" t="s">
        <v>998</v>
      </c>
    </row>
    <row r="615" spans="1:5" x14ac:dyDescent="0.3">
      <c r="A615" t="s">
        <v>1672</v>
      </c>
      <c r="B615" t="s">
        <v>1673</v>
      </c>
      <c r="C615" t="s">
        <v>91</v>
      </c>
      <c r="D615" t="s">
        <v>662</v>
      </c>
      <c r="E615" t="s">
        <v>1100</v>
      </c>
    </row>
    <row r="616" spans="1:5" x14ac:dyDescent="0.3">
      <c r="A616" t="s">
        <v>1674</v>
      </c>
      <c r="B616" t="s">
        <v>1675</v>
      </c>
      <c r="C616" t="s">
        <v>317</v>
      </c>
      <c r="D616" t="s">
        <v>1028</v>
      </c>
      <c r="E616" t="s">
        <v>1220</v>
      </c>
    </row>
    <row r="617" spans="1:5" x14ac:dyDescent="0.3">
      <c r="A617" t="s">
        <v>1674</v>
      </c>
      <c r="B617" t="s">
        <v>1676</v>
      </c>
      <c r="C617" t="s">
        <v>317</v>
      </c>
      <c r="D617" t="s">
        <v>665</v>
      </c>
      <c r="E617" t="s">
        <v>998</v>
      </c>
    </row>
    <row r="618" spans="1:5" x14ac:dyDescent="0.3">
      <c r="A618" t="s">
        <v>1674</v>
      </c>
      <c r="B618" t="s">
        <v>1677</v>
      </c>
      <c r="C618" t="s">
        <v>317</v>
      </c>
      <c r="D618" t="s">
        <v>1025</v>
      </c>
      <c r="E618" t="s">
        <v>1452</v>
      </c>
    </row>
    <row r="619" spans="1:5" x14ac:dyDescent="0.3">
      <c r="A619" t="s">
        <v>1674</v>
      </c>
      <c r="B619" t="s">
        <v>1678</v>
      </c>
      <c r="C619" t="s">
        <v>317</v>
      </c>
      <c r="D619" t="s">
        <v>659</v>
      </c>
      <c r="E619" t="s">
        <v>1653</v>
      </c>
    </row>
    <row r="620" spans="1:5" x14ac:dyDescent="0.3">
      <c r="A620" t="s">
        <v>1679</v>
      </c>
      <c r="B620" t="s">
        <v>1680</v>
      </c>
      <c r="C620" t="s">
        <v>320</v>
      </c>
      <c r="D620" t="s">
        <v>665</v>
      </c>
      <c r="E620" t="s">
        <v>679</v>
      </c>
    </row>
    <row r="621" spans="1:5" x14ac:dyDescent="0.3">
      <c r="A621" t="s">
        <v>1679</v>
      </c>
      <c r="B621" t="s">
        <v>1681</v>
      </c>
      <c r="C621" t="s">
        <v>320</v>
      </c>
      <c r="D621" t="s">
        <v>662</v>
      </c>
      <c r="E621" t="s">
        <v>1153</v>
      </c>
    </row>
    <row r="622" spans="1:5" x14ac:dyDescent="0.3">
      <c r="A622" t="s">
        <v>1679</v>
      </c>
      <c r="B622" t="s">
        <v>1682</v>
      </c>
      <c r="C622" t="s">
        <v>320</v>
      </c>
      <c r="D622" t="s">
        <v>659</v>
      </c>
      <c r="E622" t="s">
        <v>1594</v>
      </c>
    </row>
    <row r="623" spans="1:5" x14ac:dyDescent="0.3">
      <c r="A623" t="s">
        <v>1679</v>
      </c>
      <c r="B623" t="s">
        <v>1683</v>
      </c>
      <c r="C623" t="s">
        <v>320</v>
      </c>
      <c r="D623" t="s">
        <v>665</v>
      </c>
      <c r="E623" t="s">
        <v>1684</v>
      </c>
    </row>
    <row r="624" spans="1:5" x14ac:dyDescent="0.3">
      <c r="A624" t="s">
        <v>1679</v>
      </c>
      <c r="B624" t="s">
        <v>1685</v>
      </c>
      <c r="C624" t="s">
        <v>320</v>
      </c>
      <c r="D624" t="s">
        <v>662</v>
      </c>
      <c r="E624" t="s">
        <v>998</v>
      </c>
    </row>
    <row r="625" spans="1:5" x14ac:dyDescent="0.3">
      <c r="A625" t="s">
        <v>1679</v>
      </c>
      <c r="B625" t="s">
        <v>1686</v>
      </c>
      <c r="C625" t="s">
        <v>320</v>
      </c>
      <c r="D625" t="s">
        <v>662</v>
      </c>
      <c r="E625" t="s">
        <v>1374</v>
      </c>
    </row>
    <row r="626" spans="1:5" x14ac:dyDescent="0.3">
      <c r="A626" t="s">
        <v>1687</v>
      </c>
      <c r="B626" t="s">
        <v>1688</v>
      </c>
      <c r="C626" t="s">
        <v>140</v>
      </c>
      <c r="D626" t="s">
        <v>750</v>
      </c>
      <c r="E626" t="s">
        <v>998</v>
      </c>
    </row>
    <row r="627" spans="1:5" x14ac:dyDescent="0.3">
      <c r="A627" t="s">
        <v>1689</v>
      </c>
      <c r="B627" t="s">
        <v>1690</v>
      </c>
      <c r="C627" t="s">
        <v>323</v>
      </c>
      <c r="D627" t="s">
        <v>747</v>
      </c>
      <c r="E627" t="s">
        <v>1153</v>
      </c>
    </row>
    <row r="628" spans="1:5" x14ac:dyDescent="0.3">
      <c r="A628" t="s">
        <v>1689</v>
      </c>
      <c r="B628" t="s">
        <v>1691</v>
      </c>
      <c r="C628" t="s">
        <v>323</v>
      </c>
      <c r="D628" t="s">
        <v>900</v>
      </c>
      <c r="E628" t="s">
        <v>1594</v>
      </c>
    </row>
    <row r="629" spans="1:5" x14ac:dyDescent="0.3">
      <c r="A629" t="s">
        <v>1692</v>
      </c>
      <c r="B629" t="s">
        <v>1693</v>
      </c>
      <c r="C629" t="s">
        <v>326</v>
      </c>
      <c r="D629" t="s">
        <v>672</v>
      </c>
      <c r="E629" t="s">
        <v>1653</v>
      </c>
    </row>
    <row r="630" spans="1:5" x14ac:dyDescent="0.3">
      <c r="A630" t="s">
        <v>1692</v>
      </c>
      <c r="B630" t="s">
        <v>1694</v>
      </c>
      <c r="C630" t="s">
        <v>326</v>
      </c>
      <c r="D630" t="s">
        <v>659</v>
      </c>
      <c r="E630" t="s">
        <v>1695</v>
      </c>
    </row>
    <row r="631" spans="1:5" x14ac:dyDescent="0.3">
      <c r="A631" t="s">
        <v>1692</v>
      </c>
      <c r="B631" t="s">
        <v>1696</v>
      </c>
      <c r="C631" t="s">
        <v>326</v>
      </c>
      <c r="D631" t="s">
        <v>665</v>
      </c>
      <c r="E631" t="s">
        <v>1336</v>
      </c>
    </row>
    <row r="632" spans="1:5" x14ac:dyDescent="0.3">
      <c r="A632" t="s">
        <v>1697</v>
      </c>
      <c r="B632" t="s">
        <v>96</v>
      </c>
      <c r="C632" t="s">
        <v>97</v>
      </c>
      <c r="D632" t="s">
        <v>1116</v>
      </c>
      <c r="E632" t="s">
        <v>1005</v>
      </c>
    </row>
    <row r="633" spans="1:5" x14ac:dyDescent="0.3">
      <c r="A633" t="s">
        <v>1698</v>
      </c>
      <c r="B633" t="s">
        <v>1699</v>
      </c>
      <c r="C633" t="s">
        <v>100</v>
      </c>
      <c r="D633" t="s">
        <v>659</v>
      </c>
      <c r="E633" t="s">
        <v>1700</v>
      </c>
    </row>
    <row r="634" spans="1:5" x14ac:dyDescent="0.3">
      <c r="A634" t="s">
        <v>1701</v>
      </c>
      <c r="B634" t="s">
        <v>523</v>
      </c>
      <c r="C634" t="s">
        <v>524</v>
      </c>
      <c r="D634" t="s">
        <v>1702</v>
      </c>
      <c r="E634" t="s">
        <v>998</v>
      </c>
    </row>
    <row r="635" spans="1:5" x14ac:dyDescent="0.3">
      <c r="A635" t="s">
        <v>1703</v>
      </c>
      <c r="B635" t="s">
        <v>1704</v>
      </c>
      <c r="C635" t="s">
        <v>506</v>
      </c>
      <c r="D635" t="s">
        <v>997</v>
      </c>
      <c r="E635" t="s">
        <v>998</v>
      </c>
    </row>
    <row r="636" spans="1:5" x14ac:dyDescent="0.3">
      <c r="A636" t="s">
        <v>1705</v>
      </c>
      <c r="B636" t="s">
        <v>1706</v>
      </c>
      <c r="C636" t="s">
        <v>527</v>
      </c>
      <c r="D636" t="s">
        <v>659</v>
      </c>
      <c r="E636" t="s">
        <v>998</v>
      </c>
    </row>
    <row r="637" spans="1:5" x14ac:dyDescent="0.3">
      <c r="A637" t="s">
        <v>1707</v>
      </c>
      <c r="B637" t="s">
        <v>1708</v>
      </c>
      <c r="C637" t="s">
        <v>521</v>
      </c>
      <c r="D637" t="s">
        <v>659</v>
      </c>
      <c r="E637" t="s">
        <v>998</v>
      </c>
    </row>
    <row r="638" spans="1:5" x14ac:dyDescent="0.3">
      <c r="A638" t="s">
        <v>1709</v>
      </c>
      <c r="B638" t="s">
        <v>1710</v>
      </c>
      <c r="C638" t="s">
        <v>103</v>
      </c>
      <c r="D638" t="s">
        <v>750</v>
      </c>
      <c r="E638" t="s">
        <v>1711</v>
      </c>
    </row>
    <row r="639" spans="1:5" x14ac:dyDescent="0.3">
      <c r="A639" t="s">
        <v>1712</v>
      </c>
      <c r="B639" t="s">
        <v>529</v>
      </c>
      <c r="C639" t="s">
        <v>530</v>
      </c>
      <c r="D639" t="s">
        <v>1193</v>
      </c>
      <c r="E639" t="s">
        <v>998</v>
      </c>
    </row>
    <row r="640" spans="1:5" x14ac:dyDescent="0.3">
      <c r="A640" t="s">
        <v>1713</v>
      </c>
      <c r="B640" t="s">
        <v>108</v>
      </c>
      <c r="C640" t="s">
        <v>109</v>
      </c>
      <c r="D640" t="s">
        <v>997</v>
      </c>
      <c r="E640" t="s">
        <v>1151</v>
      </c>
    </row>
    <row r="641" spans="1:5" x14ac:dyDescent="0.3">
      <c r="A641" t="s">
        <v>1714</v>
      </c>
      <c r="B641" t="s">
        <v>1715</v>
      </c>
      <c r="C641" t="s">
        <v>329</v>
      </c>
      <c r="D641" t="s">
        <v>672</v>
      </c>
      <c r="E641" t="s">
        <v>1716</v>
      </c>
    </row>
    <row r="642" spans="1:5" x14ac:dyDescent="0.3">
      <c r="A642" t="s">
        <v>1714</v>
      </c>
      <c r="B642" t="s">
        <v>1717</v>
      </c>
      <c r="C642" t="s">
        <v>329</v>
      </c>
      <c r="D642" t="s">
        <v>659</v>
      </c>
      <c r="E642" t="s">
        <v>1592</v>
      </c>
    </row>
    <row r="643" spans="1:5" x14ac:dyDescent="0.3">
      <c r="A643" t="s">
        <v>1714</v>
      </c>
      <c r="B643" t="s">
        <v>1718</v>
      </c>
      <c r="C643" t="s">
        <v>329</v>
      </c>
      <c r="D643" t="s">
        <v>665</v>
      </c>
      <c r="E643" t="s">
        <v>683</v>
      </c>
    </row>
    <row r="644" spans="1:5" x14ac:dyDescent="0.3">
      <c r="A644" t="s">
        <v>1719</v>
      </c>
      <c r="B644" t="s">
        <v>160</v>
      </c>
      <c r="C644" t="s">
        <v>161</v>
      </c>
      <c r="D644" t="s">
        <v>1116</v>
      </c>
      <c r="E644" t="s">
        <v>998</v>
      </c>
    </row>
    <row r="645" spans="1:5" x14ac:dyDescent="0.3">
      <c r="A645" t="s">
        <v>1720</v>
      </c>
      <c r="B645" t="s">
        <v>1031</v>
      </c>
      <c r="C645" t="s">
        <v>332</v>
      </c>
      <c r="D645" t="s">
        <v>672</v>
      </c>
      <c r="E645" t="s">
        <v>1721</v>
      </c>
    </row>
    <row r="646" spans="1:5" x14ac:dyDescent="0.3">
      <c r="A646" t="s">
        <v>1720</v>
      </c>
      <c r="B646" t="s">
        <v>1722</v>
      </c>
      <c r="C646" t="s">
        <v>332</v>
      </c>
      <c r="D646" t="s">
        <v>659</v>
      </c>
      <c r="E646" t="s">
        <v>1050</v>
      </c>
    </row>
    <row r="647" spans="1:5" x14ac:dyDescent="0.3">
      <c r="A647" t="s">
        <v>1720</v>
      </c>
      <c r="B647" t="s">
        <v>1723</v>
      </c>
      <c r="C647" t="s">
        <v>332</v>
      </c>
      <c r="D647" t="s">
        <v>665</v>
      </c>
      <c r="E647" t="s">
        <v>1033</v>
      </c>
    </row>
    <row r="648" spans="1:5" x14ac:dyDescent="0.3">
      <c r="A648" t="s">
        <v>1724</v>
      </c>
      <c r="B648" t="s">
        <v>1725</v>
      </c>
      <c r="C648" t="s">
        <v>335</v>
      </c>
      <c r="D648" t="s">
        <v>1044</v>
      </c>
      <c r="E648" t="s">
        <v>1050</v>
      </c>
    </row>
    <row r="649" spans="1:5" x14ac:dyDescent="0.3">
      <c r="A649" t="s">
        <v>1724</v>
      </c>
      <c r="B649" t="s">
        <v>1726</v>
      </c>
      <c r="C649" t="s">
        <v>335</v>
      </c>
      <c r="D649" t="s">
        <v>659</v>
      </c>
      <c r="E649" t="s">
        <v>1592</v>
      </c>
    </row>
    <row r="650" spans="1:5" x14ac:dyDescent="0.3">
      <c r="A650" t="s">
        <v>1724</v>
      </c>
      <c r="B650" t="s">
        <v>1727</v>
      </c>
      <c r="C650" t="s">
        <v>335</v>
      </c>
      <c r="D650" t="s">
        <v>1049</v>
      </c>
      <c r="E650" t="s">
        <v>1033</v>
      </c>
    </row>
    <row r="651" spans="1:5" x14ac:dyDescent="0.3">
      <c r="A651" t="s">
        <v>1724</v>
      </c>
      <c r="B651" t="s">
        <v>1728</v>
      </c>
      <c r="C651" t="s">
        <v>335</v>
      </c>
      <c r="D651" t="s">
        <v>1060</v>
      </c>
      <c r="E651" t="s">
        <v>1102</v>
      </c>
    </row>
    <row r="652" spans="1:5" x14ac:dyDescent="0.3">
      <c r="A652" t="s">
        <v>1724</v>
      </c>
      <c r="B652" t="s">
        <v>1729</v>
      </c>
      <c r="C652" t="s">
        <v>335</v>
      </c>
      <c r="D652" t="s">
        <v>1124</v>
      </c>
      <c r="E652" t="s">
        <v>1224</v>
      </c>
    </row>
    <row r="653" spans="1:5" x14ac:dyDescent="0.3">
      <c r="A653" t="s">
        <v>1730</v>
      </c>
      <c r="B653" t="s">
        <v>1731</v>
      </c>
      <c r="C653" t="s">
        <v>338</v>
      </c>
      <c r="D653" t="s">
        <v>1028</v>
      </c>
      <c r="E653" t="s">
        <v>663</v>
      </c>
    </row>
    <row r="654" spans="1:5" x14ac:dyDescent="0.3">
      <c r="A654" t="s">
        <v>1730</v>
      </c>
      <c r="B654" t="s">
        <v>1732</v>
      </c>
      <c r="C654" t="s">
        <v>338</v>
      </c>
      <c r="D654" t="s">
        <v>1733</v>
      </c>
      <c r="E654" t="s">
        <v>1026</v>
      </c>
    </row>
    <row r="655" spans="1:5" x14ac:dyDescent="0.3">
      <c r="A655" t="s">
        <v>1730</v>
      </c>
      <c r="B655" t="s">
        <v>1734</v>
      </c>
      <c r="C655" t="s">
        <v>338</v>
      </c>
      <c r="D655" t="s">
        <v>1012</v>
      </c>
      <c r="E655" t="s">
        <v>1134</v>
      </c>
    </row>
    <row r="656" spans="1:5" x14ac:dyDescent="0.3">
      <c r="A656" t="s">
        <v>1730</v>
      </c>
      <c r="B656" t="s">
        <v>1735</v>
      </c>
      <c r="C656" t="s">
        <v>338</v>
      </c>
      <c r="D656" t="s">
        <v>659</v>
      </c>
      <c r="E656" t="s">
        <v>1592</v>
      </c>
    </row>
    <row r="657" spans="1:5" x14ac:dyDescent="0.3">
      <c r="A657" t="s">
        <v>1730</v>
      </c>
      <c r="B657" t="s">
        <v>1736</v>
      </c>
      <c r="C657" t="s">
        <v>338</v>
      </c>
      <c r="D657" t="s">
        <v>1060</v>
      </c>
      <c r="E657" t="s">
        <v>1050</v>
      </c>
    </row>
    <row r="658" spans="1:5" x14ac:dyDescent="0.3">
      <c r="A658" t="s">
        <v>1730</v>
      </c>
      <c r="B658" t="s">
        <v>1612</v>
      </c>
      <c r="C658" t="s">
        <v>338</v>
      </c>
      <c r="D658" t="s">
        <v>1737</v>
      </c>
      <c r="E658" t="s">
        <v>1149</v>
      </c>
    </row>
    <row r="659" spans="1:5" x14ac:dyDescent="0.3">
      <c r="A659" t="s">
        <v>1738</v>
      </c>
      <c r="B659" t="s">
        <v>1739</v>
      </c>
      <c r="C659" t="s">
        <v>341</v>
      </c>
      <c r="D659" t="s">
        <v>1010</v>
      </c>
      <c r="E659" t="s">
        <v>1071</v>
      </c>
    </row>
    <row r="660" spans="1:5" x14ac:dyDescent="0.3">
      <c r="A660" t="s">
        <v>1738</v>
      </c>
      <c r="B660" t="s">
        <v>1740</v>
      </c>
      <c r="C660" t="s">
        <v>341</v>
      </c>
      <c r="D660" t="s">
        <v>833</v>
      </c>
      <c r="E660" t="s">
        <v>1741</v>
      </c>
    </row>
    <row r="661" spans="1:5" x14ac:dyDescent="0.3">
      <c r="A661" t="s">
        <v>1738</v>
      </c>
      <c r="B661" t="s">
        <v>1742</v>
      </c>
      <c r="C661" t="s">
        <v>341</v>
      </c>
      <c r="D661" t="s">
        <v>900</v>
      </c>
      <c r="E661" t="s">
        <v>1174</v>
      </c>
    </row>
    <row r="662" spans="1:5" x14ac:dyDescent="0.3">
      <c r="A662" t="s">
        <v>1743</v>
      </c>
      <c r="B662" t="s">
        <v>1744</v>
      </c>
      <c r="C662" t="s">
        <v>344</v>
      </c>
      <c r="D662" t="s">
        <v>1088</v>
      </c>
      <c r="E662" t="s">
        <v>998</v>
      </c>
    </row>
    <row r="663" spans="1:5" x14ac:dyDescent="0.3">
      <c r="A663" t="s">
        <v>1743</v>
      </c>
      <c r="B663" t="s">
        <v>1745</v>
      </c>
      <c r="C663" t="s">
        <v>344</v>
      </c>
      <c r="D663" t="s">
        <v>1049</v>
      </c>
      <c r="E663" t="s">
        <v>679</v>
      </c>
    </row>
    <row r="664" spans="1:5" x14ac:dyDescent="0.3">
      <c r="A664" t="s">
        <v>1743</v>
      </c>
      <c r="B664" t="s">
        <v>1746</v>
      </c>
      <c r="C664" t="s">
        <v>344</v>
      </c>
      <c r="D664" t="s">
        <v>659</v>
      </c>
      <c r="E664" t="s">
        <v>1741</v>
      </c>
    </row>
    <row r="665" spans="1:5" x14ac:dyDescent="0.3">
      <c r="A665" t="s">
        <v>1743</v>
      </c>
      <c r="B665" t="s">
        <v>1747</v>
      </c>
      <c r="C665" t="s">
        <v>344</v>
      </c>
      <c r="D665" t="s">
        <v>665</v>
      </c>
      <c r="E665" t="s">
        <v>1174</v>
      </c>
    </row>
    <row r="666" spans="1:5" x14ac:dyDescent="0.3">
      <c r="A666" t="s">
        <v>1748</v>
      </c>
      <c r="B666" t="s">
        <v>1749</v>
      </c>
      <c r="C666" t="s">
        <v>112</v>
      </c>
      <c r="D666" t="s">
        <v>997</v>
      </c>
      <c r="E666" t="s">
        <v>1354</v>
      </c>
    </row>
    <row r="667" spans="1:5" x14ac:dyDescent="0.3">
      <c r="A667" t="s">
        <v>1750</v>
      </c>
      <c r="B667" t="s">
        <v>1751</v>
      </c>
      <c r="C667" t="s">
        <v>533</v>
      </c>
      <c r="D667" t="s">
        <v>662</v>
      </c>
      <c r="E667" t="s">
        <v>998</v>
      </c>
    </row>
    <row r="668" spans="1:5" x14ac:dyDescent="0.3">
      <c r="A668" t="s">
        <v>1752</v>
      </c>
      <c r="B668" t="s">
        <v>859</v>
      </c>
      <c r="C668" t="s">
        <v>347</v>
      </c>
      <c r="D668" t="s">
        <v>811</v>
      </c>
      <c r="E668" t="s">
        <v>1064</v>
      </c>
    </row>
    <row r="669" spans="1:5" x14ac:dyDescent="0.3">
      <c r="A669" t="s">
        <v>1752</v>
      </c>
      <c r="B669" t="s">
        <v>1753</v>
      </c>
      <c r="C669" t="s">
        <v>347</v>
      </c>
      <c r="D669" t="s">
        <v>900</v>
      </c>
      <c r="E669" t="s">
        <v>1045</v>
      </c>
    </row>
    <row r="670" spans="1:5" x14ac:dyDescent="0.3">
      <c r="A670" t="s">
        <v>1752</v>
      </c>
      <c r="B670" t="s">
        <v>1754</v>
      </c>
      <c r="C670" t="s">
        <v>347</v>
      </c>
      <c r="D670" t="s">
        <v>1755</v>
      </c>
      <c r="E670" t="s">
        <v>1756</v>
      </c>
    </row>
    <row r="671" spans="1:5" x14ac:dyDescent="0.3">
      <c r="A671" t="s">
        <v>1757</v>
      </c>
      <c r="B671" t="s">
        <v>535</v>
      </c>
      <c r="C671" t="s">
        <v>536</v>
      </c>
      <c r="D671" t="s">
        <v>1193</v>
      </c>
      <c r="E671" t="s">
        <v>998</v>
      </c>
    </row>
    <row r="672" spans="1:5" x14ac:dyDescent="0.3">
      <c r="A672" t="s">
        <v>1758</v>
      </c>
      <c r="B672" t="s">
        <v>1759</v>
      </c>
      <c r="C672" t="s">
        <v>350</v>
      </c>
      <c r="D672" t="s">
        <v>833</v>
      </c>
      <c r="E672" t="s">
        <v>1756</v>
      </c>
    </row>
    <row r="673" spans="1:5" x14ac:dyDescent="0.3">
      <c r="A673" t="s">
        <v>1758</v>
      </c>
      <c r="B673" t="s">
        <v>1760</v>
      </c>
      <c r="C673" t="s">
        <v>350</v>
      </c>
      <c r="D673" t="s">
        <v>900</v>
      </c>
      <c r="E673" t="s">
        <v>1045</v>
      </c>
    </row>
    <row r="674" spans="1:5" x14ac:dyDescent="0.3">
      <c r="A674" t="s">
        <v>1761</v>
      </c>
      <c r="B674" t="s">
        <v>1762</v>
      </c>
      <c r="C674" t="s">
        <v>428</v>
      </c>
      <c r="D674" t="s">
        <v>750</v>
      </c>
      <c r="E674" t="s">
        <v>1634</v>
      </c>
    </row>
    <row r="675" spans="1:5" x14ac:dyDescent="0.3">
      <c r="A675" t="s">
        <v>1763</v>
      </c>
      <c r="B675" t="s">
        <v>592</v>
      </c>
      <c r="C675" t="s">
        <v>593</v>
      </c>
      <c r="D675" t="s">
        <v>1032</v>
      </c>
      <c r="E675" t="s">
        <v>998</v>
      </c>
    </row>
    <row r="676" spans="1:5" x14ac:dyDescent="0.3">
      <c r="A676" t="s">
        <v>1764</v>
      </c>
      <c r="B676" t="s">
        <v>1765</v>
      </c>
      <c r="C676" t="s">
        <v>353</v>
      </c>
      <c r="D676" t="s">
        <v>662</v>
      </c>
      <c r="E676" t="s">
        <v>1588</v>
      </c>
    </row>
    <row r="677" spans="1:5" x14ac:dyDescent="0.3">
      <c r="A677" t="s">
        <v>1764</v>
      </c>
      <c r="B677" t="s">
        <v>1766</v>
      </c>
      <c r="C677" t="s">
        <v>353</v>
      </c>
      <c r="D677" t="s">
        <v>659</v>
      </c>
      <c r="E677" t="s">
        <v>1767</v>
      </c>
    </row>
    <row r="678" spans="1:5" x14ac:dyDescent="0.3">
      <c r="A678" t="s">
        <v>1764</v>
      </c>
      <c r="B678" t="s">
        <v>1768</v>
      </c>
      <c r="C678" t="s">
        <v>353</v>
      </c>
      <c r="D678" t="s">
        <v>662</v>
      </c>
      <c r="E678" t="s">
        <v>1280</v>
      </c>
    </row>
    <row r="679" spans="1:5" x14ac:dyDescent="0.3">
      <c r="A679" t="s">
        <v>1764</v>
      </c>
      <c r="B679" t="s">
        <v>1769</v>
      </c>
      <c r="C679" t="s">
        <v>353</v>
      </c>
      <c r="D679" t="s">
        <v>665</v>
      </c>
      <c r="E679" t="s">
        <v>998</v>
      </c>
    </row>
    <row r="680" spans="1:5" x14ac:dyDescent="0.3">
      <c r="A680" t="s">
        <v>1764</v>
      </c>
      <c r="B680" t="s">
        <v>1770</v>
      </c>
      <c r="C680" t="s">
        <v>353</v>
      </c>
      <c r="D680" t="s">
        <v>662</v>
      </c>
      <c r="E680" t="s">
        <v>1153</v>
      </c>
    </row>
    <row r="681" spans="1:5" x14ac:dyDescent="0.3">
      <c r="A681" t="s">
        <v>1764</v>
      </c>
      <c r="B681" t="s">
        <v>1771</v>
      </c>
      <c r="C681" t="s">
        <v>353</v>
      </c>
      <c r="D681" t="s">
        <v>662</v>
      </c>
      <c r="E681" t="s">
        <v>1772</v>
      </c>
    </row>
    <row r="682" spans="1:5" x14ac:dyDescent="0.3">
      <c r="A682" t="s">
        <v>1764</v>
      </c>
      <c r="B682" t="s">
        <v>1773</v>
      </c>
      <c r="C682" t="s">
        <v>353</v>
      </c>
      <c r="D682" t="s">
        <v>1774</v>
      </c>
      <c r="E682" t="s">
        <v>1775</v>
      </c>
    </row>
    <row r="683" spans="1:5" x14ac:dyDescent="0.3">
      <c r="A683" t="s">
        <v>1764</v>
      </c>
      <c r="B683" t="s">
        <v>1776</v>
      </c>
      <c r="C683" t="s">
        <v>353</v>
      </c>
      <c r="D683" t="s">
        <v>662</v>
      </c>
      <c r="E683" t="s">
        <v>1061</v>
      </c>
    </row>
    <row r="684" spans="1:5" x14ac:dyDescent="0.3">
      <c r="A684" t="s">
        <v>1764</v>
      </c>
      <c r="B684" t="s">
        <v>1777</v>
      </c>
      <c r="C684" t="s">
        <v>353</v>
      </c>
      <c r="D684" t="s">
        <v>665</v>
      </c>
      <c r="E684" t="s">
        <v>1778</v>
      </c>
    </row>
    <row r="685" spans="1:5" x14ac:dyDescent="0.3">
      <c r="A685" t="s">
        <v>1764</v>
      </c>
      <c r="B685" t="s">
        <v>1779</v>
      </c>
      <c r="C685" t="s">
        <v>353</v>
      </c>
      <c r="D685" t="s">
        <v>662</v>
      </c>
      <c r="E685" t="s">
        <v>1558</v>
      </c>
    </row>
    <row r="686" spans="1:5" x14ac:dyDescent="0.3">
      <c r="A686" t="s">
        <v>1764</v>
      </c>
      <c r="B686" t="s">
        <v>1780</v>
      </c>
      <c r="C686" t="s">
        <v>353</v>
      </c>
      <c r="D686" t="s">
        <v>662</v>
      </c>
      <c r="E686" t="s">
        <v>1781</v>
      </c>
    </row>
    <row r="687" spans="1:5" x14ac:dyDescent="0.3">
      <c r="A687" t="s">
        <v>1764</v>
      </c>
      <c r="B687" t="s">
        <v>678</v>
      </c>
      <c r="C687" t="s">
        <v>353</v>
      </c>
      <c r="D687" t="s">
        <v>665</v>
      </c>
      <c r="E687" t="s">
        <v>1653</v>
      </c>
    </row>
    <row r="688" spans="1:5" x14ac:dyDescent="0.3">
      <c r="A688" t="s">
        <v>1764</v>
      </c>
      <c r="B688" t="s">
        <v>1782</v>
      </c>
      <c r="C688" t="s">
        <v>353</v>
      </c>
      <c r="D688" t="s">
        <v>662</v>
      </c>
      <c r="E688" t="s">
        <v>1783</v>
      </c>
    </row>
    <row r="689" spans="1:5" x14ac:dyDescent="0.3">
      <c r="A689" t="s">
        <v>1764</v>
      </c>
      <c r="B689" t="s">
        <v>1784</v>
      </c>
      <c r="C689" t="s">
        <v>353</v>
      </c>
      <c r="D689" t="s">
        <v>997</v>
      </c>
      <c r="E689" t="s">
        <v>1040</v>
      </c>
    </row>
    <row r="690" spans="1:5" x14ac:dyDescent="0.3">
      <c r="A690" t="s">
        <v>1764</v>
      </c>
      <c r="B690" t="s">
        <v>1785</v>
      </c>
      <c r="C690" t="s">
        <v>353</v>
      </c>
      <c r="D690" t="s">
        <v>662</v>
      </c>
      <c r="E690" t="s">
        <v>1786</v>
      </c>
    </row>
    <row r="691" spans="1:5" x14ac:dyDescent="0.3">
      <c r="A691" t="s">
        <v>1764</v>
      </c>
      <c r="B691" t="s">
        <v>1787</v>
      </c>
      <c r="C691" t="s">
        <v>353</v>
      </c>
      <c r="D691" t="s">
        <v>659</v>
      </c>
      <c r="E691" t="s">
        <v>1005</v>
      </c>
    </row>
    <row r="692" spans="1:5" x14ac:dyDescent="0.3">
      <c r="A692" t="s">
        <v>1764</v>
      </c>
      <c r="B692" t="s">
        <v>1788</v>
      </c>
      <c r="C692" t="s">
        <v>353</v>
      </c>
      <c r="D692" t="s">
        <v>665</v>
      </c>
      <c r="E692" t="s">
        <v>994</v>
      </c>
    </row>
    <row r="693" spans="1:5" x14ac:dyDescent="0.3">
      <c r="A693" t="s">
        <v>1764</v>
      </c>
      <c r="B693" t="s">
        <v>1789</v>
      </c>
      <c r="C693" t="s">
        <v>353</v>
      </c>
      <c r="D693" t="s">
        <v>672</v>
      </c>
      <c r="E693" t="s">
        <v>1013</v>
      </c>
    </row>
    <row r="694" spans="1:5" x14ac:dyDescent="0.3">
      <c r="A694" t="s">
        <v>1764</v>
      </c>
      <c r="B694" t="s">
        <v>1790</v>
      </c>
      <c r="C694" t="s">
        <v>353</v>
      </c>
      <c r="D694" t="s">
        <v>662</v>
      </c>
      <c r="E694" t="s">
        <v>660</v>
      </c>
    </row>
    <row r="695" spans="1:5" x14ac:dyDescent="0.3">
      <c r="A695" t="s">
        <v>1791</v>
      </c>
      <c r="B695" t="s">
        <v>1792</v>
      </c>
      <c r="C695" t="s">
        <v>539</v>
      </c>
      <c r="D695" t="s">
        <v>750</v>
      </c>
      <c r="E695" t="s">
        <v>998</v>
      </c>
    </row>
    <row r="696" spans="1:5" x14ac:dyDescent="0.3">
      <c r="A696" t="s">
        <v>1793</v>
      </c>
      <c r="B696" t="s">
        <v>1794</v>
      </c>
      <c r="C696" t="s">
        <v>356</v>
      </c>
      <c r="D696" t="s">
        <v>672</v>
      </c>
      <c r="E696" t="s">
        <v>1078</v>
      </c>
    </row>
    <row r="697" spans="1:5" x14ac:dyDescent="0.3">
      <c r="A697" t="s">
        <v>1793</v>
      </c>
      <c r="B697" t="s">
        <v>1795</v>
      </c>
      <c r="C697" t="s">
        <v>356</v>
      </c>
      <c r="D697" t="s">
        <v>665</v>
      </c>
      <c r="E697" t="s">
        <v>1061</v>
      </c>
    </row>
    <row r="698" spans="1:5" x14ac:dyDescent="0.3">
      <c r="A698" t="s">
        <v>1793</v>
      </c>
      <c r="B698" t="s">
        <v>1394</v>
      </c>
      <c r="C698" t="s">
        <v>356</v>
      </c>
      <c r="D698" t="s">
        <v>662</v>
      </c>
      <c r="E698" t="s">
        <v>1796</v>
      </c>
    </row>
    <row r="699" spans="1:5" x14ac:dyDescent="0.3">
      <c r="A699" t="s">
        <v>1793</v>
      </c>
      <c r="B699" t="s">
        <v>1250</v>
      </c>
      <c r="C699" t="s">
        <v>356</v>
      </c>
      <c r="D699" t="s">
        <v>659</v>
      </c>
      <c r="E699" t="s">
        <v>1646</v>
      </c>
    </row>
    <row r="700" spans="1:5" x14ac:dyDescent="0.3">
      <c r="A700" t="s">
        <v>1793</v>
      </c>
      <c r="B700" t="s">
        <v>1797</v>
      </c>
      <c r="C700" t="s">
        <v>356</v>
      </c>
      <c r="D700" t="s">
        <v>672</v>
      </c>
      <c r="E700" t="s">
        <v>1248</v>
      </c>
    </row>
    <row r="701" spans="1:5" x14ac:dyDescent="0.3">
      <c r="A701" t="s">
        <v>1793</v>
      </c>
      <c r="B701" t="s">
        <v>1798</v>
      </c>
      <c r="C701" t="s">
        <v>356</v>
      </c>
      <c r="D701" t="s">
        <v>672</v>
      </c>
      <c r="E701" t="s">
        <v>1280</v>
      </c>
    </row>
    <row r="702" spans="1:5" x14ac:dyDescent="0.3">
      <c r="A702" t="s">
        <v>1793</v>
      </c>
      <c r="B702" t="s">
        <v>1799</v>
      </c>
      <c r="C702" t="s">
        <v>356</v>
      </c>
      <c r="D702" t="s">
        <v>659</v>
      </c>
      <c r="E702" t="s">
        <v>1174</v>
      </c>
    </row>
    <row r="703" spans="1:5" x14ac:dyDescent="0.3">
      <c r="A703" t="s">
        <v>1793</v>
      </c>
      <c r="B703" t="s">
        <v>1550</v>
      </c>
      <c r="C703" t="s">
        <v>356</v>
      </c>
      <c r="D703" t="s">
        <v>665</v>
      </c>
      <c r="E703" t="s">
        <v>1107</v>
      </c>
    </row>
    <row r="704" spans="1:5" x14ac:dyDescent="0.3">
      <c r="A704" t="s">
        <v>1793</v>
      </c>
      <c r="B704" t="s">
        <v>1800</v>
      </c>
      <c r="C704" t="s">
        <v>356</v>
      </c>
      <c r="D704" t="s">
        <v>672</v>
      </c>
      <c r="E704" t="s">
        <v>1100</v>
      </c>
    </row>
    <row r="705" spans="1:5" x14ac:dyDescent="0.3">
      <c r="A705" t="s">
        <v>1793</v>
      </c>
      <c r="B705" t="s">
        <v>1801</v>
      </c>
      <c r="C705" t="s">
        <v>356</v>
      </c>
      <c r="D705" t="s">
        <v>672</v>
      </c>
      <c r="E705" t="s">
        <v>1153</v>
      </c>
    </row>
    <row r="706" spans="1:5" x14ac:dyDescent="0.3">
      <c r="A706" t="s">
        <v>1793</v>
      </c>
      <c r="B706" t="s">
        <v>1152</v>
      </c>
      <c r="C706" t="s">
        <v>356</v>
      </c>
      <c r="D706" t="s">
        <v>662</v>
      </c>
      <c r="E706" t="s">
        <v>1653</v>
      </c>
    </row>
    <row r="707" spans="1:5" x14ac:dyDescent="0.3">
      <c r="A707" t="s">
        <v>1793</v>
      </c>
      <c r="B707" t="s">
        <v>678</v>
      </c>
      <c r="C707" t="s">
        <v>356</v>
      </c>
      <c r="D707" t="s">
        <v>665</v>
      </c>
      <c r="E707" t="s">
        <v>1112</v>
      </c>
    </row>
    <row r="708" spans="1:5" x14ac:dyDescent="0.3">
      <c r="A708" t="s">
        <v>1793</v>
      </c>
      <c r="B708" t="s">
        <v>1802</v>
      </c>
      <c r="C708" t="s">
        <v>356</v>
      </c>
      <c r="D708" t="s">
        <v>672</v>
      </c>
      <c r="E708" t="s">
        <v>1356</v>
      </c>
    </row>
    <row r="709" spans="1:5" x14ac:dyDescent="0.3">
      <c r="A709" t="s">
        <v>1793</v>
      </c>
      <c r="B709" t="s">
        <v>1715</v>
      </c>
      <c r="C709" t="s">
        <v>356</v>
      </c>
      <c r="D709" t="s">
        <v>672</v>
      </c>
      <c r="E709" t="s">
        <v>1176</v>
      </c>
    </row>
    <row r="710" spans="1:5" x14ac:dyDescent="0.3">
      <c r="A710" t="s">
        <v>1793</v>
      </c>
      <c r="B710" t="s">
        <v>1803</v>
      </c>
      <c r="C710" t="s">
        <v>356</v>
      </c>
      <c r="D710" t="s">
        <v>659</v>
      </c>
      <c r="E710" t="s">
        <v>1756</v>
      </c>
    </row>
    <row r="711" spans="1:5" x14ac:dyDescent="0.3">
      <c r="A711" t="s">
        <v>1793</v>
      </c>
      <c r="B711" t="s">
        <v>1559</v>
      </c>
      <c r="C711" t="s">
        <v>356</v>
      </c>
      <c r="D711" t="s">
        <v>665</v>
      </c>
      <c r="E711" t="s">
        <v>1102</v>
      </c>
    </row>
    <row r="712" spans="1:5" x14ac:dyDescent="0.3">
      <c r="A712" t="s">
        <v>1793</v>
      </c>
      <c r="B712" t="s">
        <v>1156</v>
      </c>
      <c r="C712" t="s">
        <v>356</v>
      </c>
      <c r="D712" t="s">
        <v>672</v>
      </c>
      <c r="E712" t="s">
        <v>1374</v>
      </c>
    </row>
    <row r="713" spans="1:5" x14ac:dyDescent="0.3">
      <c r="A713" t="s">
        <v>1793</v>
      </c>
      <c r="B713" t="s">
        <v>1804</v>
      </c>
      <c r="C713" t="s">
        <v>356</v>
      </c>
      <c r="D713" t="s">
        <v>659</v>
      </c>
      <c r="E713" t="s">
        <v>1224</v>
      </c>
    </row>
    <row r="714" spans="1:5" x14ac:dyDescent="0.3">
      <c r="A714" t="s">
        <v>1793</v>
      </c>
      <c r="B714" t="s">
        <v>1563</v>
      </c>
      <c r="C714" t="s">
        <v>356</v>
      </c>
      <c r="D714" t="s">
        <v>662</v>
      </c>
      <c r="E714" t="s">
        <v>1155</v>
      </c>
    </row>
    <row r="715" spans="1:5" x14ac:dyDescent="0.3">
      <c r="A715" t="s">
        <v>1793</v>
      </c>
      <c r="B715" t="s">
        <v>1805</v>
      </c>
      <c r="C715" t="s">
        <v>356</v>
      </c>
      <c r="D715" t="s">
        <v>672</v>
      </c>
      <c r="E715" t="s">
        <v>1380</v>
      </c>
    </row>
    <row r="716" spans="1:5" x14ac:dyDescent="0.3">
      <c r="A716" t="s">
        <v>1806</v>
      </c>
      <c r="B716" t="s">
        <v>1807</v>
      </c>
      <c r="C716" t="s">
        <v>362</v>
      </c>
      <c r="D716" t="s">
        <v>833</v>
      </c>
      <c r="E716" t="s">
        <v>1756</v>
      </c>
    </row>
    <row r="717" spans="1:5" x14ac:dyDescent="0.3">
      <c r="A717" t="s">
        <v>1806</v>
      </c>
      <c r="B717" t="s">
        <v>1808</v>
      </c>
      <c r="C717" t="s">
        <v>362</v>
      </c>
      <c r="D717" t="s">
        <v>900</v>
      </c>
      <c r="E717" t="s">
        <v>1045</v>
      </c>
    </row>
    <row r="718" spans="1:5" x14ac:dyDescent="0.3">
      <c r="A718" t="s">
        <v>1809</v>
      </c>
      <c r="B718" t="s">
        <v>1810</v>
      </c>
      <c r="C718" t="s">
        <v>365</v>
      </c>
      <c r="D718" t="s">
        <v>659</v>
      </c>
      <c r="E718" t="s">
        <v>1035</v>
      </c>
    </row>
    <row r="719" spans="1:5" x14ac:dyDescent="0.3">
      <c r="A719" t="s">
        <v>1809</v>
      </c>
      <c r="B719" t="s">
        <v>1811</v>
      </c>
      <c r="C719" t="s">
        <v>365</v>
      </c>
      <c r="D719" t="s">
        <v>665</v>
      </c>
      <c r="E719" t="s">
        <v>1174</v>
      </c>
    </row>
    <row r="720" spans="1:5" x14ac:dyDescent="0.3">
      <c r="A720" t="s">
        <v>1809</v>
      </c>
      <c r="B720" t="s">
        <v>1812</v>
      </c>
      <c r="C720" t="s">
        <v>365</v>
      </c>
      <c r="D720" t="s">
        <v>811</v>
      </c>
      <c r="E720" t="s">
        <v>1129</v>
      </c>
    </row>
    <row r="721" spans="1:5" x14ac:dyDescent="0.3">
      <c r="A721" t="s">
        <v>1809</v>
      </c>
      <c r="B721" t="s">
        <v>1813</v>
      </c>
      <c r="C721" t="s">
        <v>365</v>
      </c>
      <c r="D721" t="s">
        <v>777</v>
      </c>
      <c r="E721" t="s">
        <v>1149</v>
      </c>
    </row>
    <row r="722" spans="1:5" x14ac:dyDescent="0.3">
      <c r="A722" t="s">
        <v>1814</v>
      </c>
      <c r="B722" t="s">
        <v>541</v>
      </c>
      <c r="C722" t="s">
        <v>542</v>
      </c>
      <c r="D722" t="s">
        <v>750</v>
      </c>
      <c r="E722" t="s">
        <v>998</v>
      </c>
    </row>
    <row r="723" spans="1:5" x14ac:dyDescent="0.3">
      <c r="A723" t="s">
        <v>1815</v>
      </c>
      <c r="B723" t="s">
        <v>1816</v>
      </c>
      <c r="C723" t="s">
        <v>557</v>
      </c>
      <c r="D723" t="s">
        <v>997</v>
      </c>
      <c r="E723" t="s">
        <v>998</v>
      </c>
    </row>
    <row r="724" spans="1:5" x14ac:dyDescent="0.3">
      <c r="A724" t="s">
        <v>1817</v>
      </c>
      <c r="B724" t="s">
        <v>1818</v>
      </c>
      <c r="C724" t="s">
        <v>275</v>
      </c>
      <c r="D724" t="s">
        <v>750</v>
      </c>
      <c r="E724" t="s">
        <v>1634</v>
      </c>
    </row>
    <row r="725" spans="1:5" x14ac:dyDescent="0.3">
      <c r="A725" t="s">
        <v>1819</v>
      </c>
      <c r="B725" t="s">
        <v>1820</v>
      </c>
      <c r="C725" t="s">
        <v>359</v>
      </c>
      <c r="D725" t="s">
        <v>750</v>
      </c>
      <c r="E725" t="s">
        <v>1382</v>
      </c>
    </row>
    <row r="726" spans="1:5" x14ac:dyDescent="0.3">
      <c r="A726" t="s">
        <v>1821</v>
      </c>
      <c r="B726" t="s">
        <v>544</v>
      </c>
      <c r="C726" t="s">
        <v>545</v>
      </c>
      <c r="D726" t="s">
        <v>782</v>
      </c>
      <c r="E726" t="s">
        <v>998</v>
      </c>
    </row>
    <row r="727" spans="1:5" x14ac:dyDescent="0.3">
      <c r="A727" t="s">
        <v>1822</v>
      </c>
      <c r="B727" t="s">
        <v>1823</v>
      </c>
      <c r="C727" t="s">
        <v>560</v>
      </c>
      <c r="D727" t="s">
        <v>1824</v>
      </c>
      <c r="E727" t="s">
        <v>998</v>
      </c>
    </row>
    <row r="728" spans="1:5" x14ac:dyDescent="0.3">
      <c r="A728" t="s">
        <v>1825</v>
      </c>
      <c r="B728" t="s">
        <v>1826</v>
      </c>
      <c r="C728" t="s">
        <v>368</v>
      </c>
      <c r="D728" t="s">
        <v>672</v>
      </c>
      <c r="E728" t="s">
        <v>668</v>
      </c>
    </row>
    <row r="729" spans="1:5" x14ac:dyDescent="0.3">
      <c r="A729" t="s">
        <v>1825</v>
      </c>
      <c r="B729" t="s">
        <v>1827</v>
      </c>
      <c r="C729" t="s">
        <v>368</v>
      </c>
      <c r="D729" t="s">
        <v>659</v>
      </c>
      <c r="E729" t="s">
        <v>1129</v>
      </c>
    </row>
    <row r="730" spans="1:5" x14ac:dyDescent="0.3">
      <c r="A730" t="s">
        <v>1825</v>
      </c>
      <c r="B730" t="s">
        <v>1828</v>
      </c>
      <c r="C730" t="s">
        <v>368</v>
      </c>
      <c r="D730" t="s">
        <v>665</v>
      </c>
      <c r="E730" t="s">
        <v>998</v>
      </c>
    </row>
    <row r="731" spans="1:5" x14ac:dyDescent="0.3">
      <c r="A731" t="s">
        <v>1829</v>
      </c>
      <c r="B731" t="s">
        <v>1830</v>
      </c>
      <c r="C731" t="s">
        <v>371</v>
      </c>
      <c r="D731" t="s">
        <v>747</v>
      </c>
      <c r="E731" t="s">
        <v>1258</v>
      </c>
    </row>
    <row r="732" spans="1:5" x14ac:dyDescent="0.3">
      <c r="A732" t="s">
        <v>1829</v>
      </c>
      <c r="B732" t="s">
        <v>1831</v>
      </c>
      <c r="C732" t="s">
        <v>371</v>
      </c>
      <c r="D732" t="s">
        <v>833</v>
      </c>
      <c r="E732" s="33" t="s">
        <v>2050</v>
      </c>
    </row>
    <row r="733" spans="1:5" x14ac:dyDescent="0.3">
      <c r="A733" t="s">
        <v>1829</v>
      </c>
      <c r="B733" t="s">
        <v>1832</v>
      </c>
      <c r="C733" t="s">
        <v>371</v>
      </c>
      <c r="D733" t="s">
        <v>782</v>
      </c>
      <c r="E733" t="s">
        <v>1029</v>
      </c>
    </row>
    <row r="734" spans="1:5" x14ac:dyDescent="0.3">
      <c r="A734" t="s">
        <v>1829</v>
      </c>
      <c r="B734" t="s">
        <v>1833</v>
      </c>
      <c r="C734" t="s">
        <v>371</v>
      </c>
      <c r="D734" t="s">
        <v>747</v>
      </c>
      <c r="E734" t="s">
        <v>666</v>
      </c>
    </row>
    <row r="735" spans="1:5" x14ac:dyDescent="0.3">
      <c r="A735" t="s">
        <v>1829</v>
      </c>
      <c r="B735" t="s">
        <v>1834</v>
      </c>
      <c r="C735" t="s">
        <v>371</v>
      </c>
      <c r="D735" t="s">
        <v>659</v>
      </c>
      <c r="E735" t="s">
        <v>1013</v>
      </c>
    </row>
    <row r="736" spans="1:5" x14ac:dyDescent="0.3">
      <c r="A736" t="s">
        <v>1829</v>
      </c>
      <c r="B736" t="s">
        <v>1835</v>
      </c>
      <c r="C736" t="s">
        <v>371</v>
      </c>
      <c r="D736" t="s">
        <v>747</v>
      </c>
      <c r="E736" t="s">
        <v>1836</v>
      </c>
    </row>
    <row r="737" spans="1:5" x14ac:dyDescent="0.3">
      <c r="A737" t="s">
        <v>1829</v>
      </c>
      <c r="B737" t="s">
        <v>1532</v>
      </c>
      <c r="C737" t="s">
        <v>371</v>
      </c>
      <c r="D737" t="s">
        <v>672</v>
      </c>
      <c r="E737" t="s">
        <v>1244</v>
      </c>
    </row>
    <row r="738" spans="1:5" x14ac:dyDescent="0.3">
      <c r="A738" t="s">
        <v>1829</v>
      </c>
      <c r="B738" t="s">
        <v>726</v>
      </c>
      <c r="C738" t="s">
        <v>371</v>
      </c>
      <c r="D738" t="s">
        <v>747</v>
      </c>
      <c r="E738" t="s">
        <v>1837</v>
      </c>
    </row>
    <row r="739" spans="1:5" x14ac:dyDescent="0.3">
      <c r="A739" t="s">
        <v>1829</v>
      </c>
      <c r="B739" t="s">
        <v>1838</v>
      </c>
      <c r="C739" t="s">
        <v>371</v>
      </c>
      <c r="D739" t="s">
        <v>1116</v>
      </c>
      <c r="E739" t="s">
        <v>1558</v>
      </c>
    </row>
    <row r="740" spans="1:5" x14ac:dyDescent="0.3">
      <c r="A740" t="s">
        <v>1829</v>
      </c>
      <c r="B740" t="s">
        <v>1839</v>
      </c>
      <c r="C740" t="s">
        <v>371</v>
      </c>
      <c r="D740" t="s">
        <v>833</v>
      </c>
      <c r="E740" t="s">
        <v>1047</v>
      </c>
    </row>
    <row r="741" spans="1:5" x14ac:dyDescent="0.3">
      <c r="A741" t="s">
        <v>1829</v>
      </c>
      <c r="B741" t="s">
        <v>1840</v>
      </c>
      <c r="C741" t="s">
        <v>371</v>
      </c>
      <c r="D741" t="s">
        <v>659</v>
      </c>
      <c r="E741" t="s">
        <v>1517</v>
      </c>
    </row>
    <row r="742" spans="1:5" x14ac:dyDescent="0.3">
      <c r="A742" t="s">
        <v>1829</v>
      </c>
      <c r="B742" t="s">
        <v>1841</v>
      </c>
      <c r="C742" t="s">
        <v>371</v>
      </c>
      <c r="D742" t="s">
        <v>665</v>
      </c>
      <c r="E742" t="s">
        <v>1170</v>
      </c>
    </row>
    <row r="743" spans="1:5" x14ac:dyDescent="0.3">
      <c r="A743" t="s">
        <v>1829</v>
      </c>
      <c r="B743" t="s">
        <v>1842</v>
      </c>
      <c r="C743" t="s">
        <v>371</v>
      </c>
      <c r="D743" t="s">
        <v>1193</v>
      </c>
      <c r="E743" t="s">
        <v>1767</v>
      </c>
    </row>
    <row r="744" spans="1:5" x14ac:dyDescent="0.3">
      <c r="A744" t="s">
        <v>1829</v>
      </c>
      <c r="B744" t="s">
        <v>1843</v>
      </c>
      <c r="C744" t="s">
        <v>371</v>
      </c>
      <c r="D744" t="s">
        <v>750</v>
      </c>
      <c r="E744" t="s">
        <v>1756</v>
      </c>
    </row>
    <row r="745" spans="1:5" x14ac:dyDescent="0.3">
      <c r="A745" t="s">
        <v>1829</v>
      </c>
      <c r="B745" t="s">
        <v>1844</v>
      </c>
      <c r="C745" t="s">
        <v>371</v>
      </c>
      <c r="D745" t="s">
        <v>747</v>
      </c>
      <c r="E745" t="s">
        <v>1129</v>
      </c>
    </row>
    <row r="746" spans="1:5" x14ac:dyDescent="0.3">
      <c r="A746" t="s">
        <v>1829</v>
      </c>
      <c r="B746" t="s">
        <v>1845</v>
      </c>
      <c r="C746" t="s">
        <v>371</v>
      </c>
      <c r="D746" t="s">
        <v>750</v>
      </c>
      <c r="E746" t="s">
        <v>670</v>
      </c>
    </row>
    <row r="747" spans="1:5" x14ac:dyDescent="0.3">
      <c r="A747" t="s">
        <v>1829</v>
      </c>
      <c r="B747" t="s">
        <v>1846</v>
      </c>
      <c r="C747" t="s">
        <v>371</v>
      </c>
      <c r="D747" t="s">
        <v>833</v>
      </c>
      <c r="E747" t="s">
        <v>1847</v>
      </c>
    </row>
    <row r="748" spans="1:5" x14ac:dyDescent="0.3">
      <c r="A748" t="s">
        <v>1829</v>
      </c>
      <c r="B748" t="s">
        <v>1848</v>
      </c>
      <c r="C748" t="s">
        <v>371</v>
      </c>
      <c r="D748" t="s">
        <v>900</v>
      </c>
      <c r="E748" t="s">
        <v>1716</v>
      </c>
    </row>
    <row r="749" spans="1:5" x14ac:dyDescent="0.3">
      <c r="A749" t="s">
        <v>1829</v>
      </c>
      <c r="B749" t="s">
        <v>1849</v>
      </c>
      <c r="C749" t="s">
        <v>371</v>
      </c>
      <c r="D749" t="s">
        <v>1060</v>
      </c>
      <c r="E749" t="s">
        <v>1023</v>
      </c>
    </row>
    <row r="750" spans="1:5" x14ac:dyDescent="0.3">
      <c r="A750" t="s">
        <v>1829</v>
      </c>
      <c r="B750" t="s">
        <v>1850</v>
      </c>
      <c r="C750" t="s">
        <v>371</v>
      </c>
      <c r="D750" t="s">
        <v>1193</v>
      </c>
      <c r="E750" t="s">
        <v>1431</v>
      </c>
    </row>
    <row r="751" spans="1:5" x14ac:dyDescent="0.3">
      <c r="A751" t="s">
        <v>1829</v>
      </c>
      <c r="B751" t="s">
        <v>1595</v>
      </c>
      <c r="C751" t="s">
        <v>371</v>
      </c>
      <c r="D751" t="s">
        <v>833</v>
      </c>
      <c r="E751" t="s">
        <v>1153</v>
      </c>
    </row>
    <row r="752" spans="1:5" x14ac:dyDescent="0.3">
      <c r="A752" t="s">
        <v>1829</v>
      </c>
      <c r="B752" t="s">
        <v>1851</v>
      </c>
      <c r="C752" t="s">
        <v>371</v>
      </c>
      <c r="D752" t="s">
        <v>672</v>
      </c>
      <c r="E752" t="s">
        <v>1174</v>
      </c>
    </row>
    <row r="753" spans="1:5" x14ac:dyDescent="0.3">
      <c r="A753" t="s">
        <v>1829</v>
      </c>
      <c r="B753" t="s">
        <v>1852</v>
      </c>
      <c r="C753" t="s">
        <v>371</v>
      </c>
      <c r="D753" t="s">
        <v>672</v>
      </c>
      <c r="E753" t="s">
        <v>1217</v>
      </c>
    </row>
    <row r="754" spans="1:5" x14ac:dyDescent="0.3">
      <c r="A754" t="s">
        <v>1829</v>
      </c>
      <c r="B754" t="s">
        <v>1853</v>
      </c>
      <c r="C754" t="s">
        <v>371</v>
      </c>
      <c r="D754" t="s">
        <v>833</v>
      </c>
      <c r="E754" t="s">
        <v>1222</v>
      </c>
    </row>
    <row r="755" spans="1:5" x14ac:dyDescent="0.3">
      <c r="A755" t="s">
        <v>1829</v>
      </c>
      <c r="B755" t="s">
        <v>1854</v>
      </c>
      <c r="C755" t="s">
        <v>371</v>
      </c>
      <c r="D755" t="s">
        <v>659</v>
      </c>
      <c r="E755" t="s">
        <v>1189</v>
      </c>
    </row>
    <row r="756" spans="1:5" x14ac:dyDescent="0.3">
      <c r="A756" t="s">
        <v>1829</v>
      </c>
      <c r="B756" t="s">
        <v>1855</v>
      </c>
      <c r="C756" t="s">
        <v>371</v>
      </c>
      <c r="D756" t="s">
        <v>747</v>
      </c>
      <c r="E756" t="s">
        <v>1149</v>
      </c>
    </row>
    <row r="757" spans="1:5" x14ac:dyDescent="0.3">
      <c r="A757" t="s">
        <v>1829</v>
      </c>
      <c r="B757" t="s">
        <v>1856</v>
      </c>
      <c r="C757" t="s">
        <v>371</v>
      </c>
      <c r="D757" t="s">
        <v>747</v>
      </c>
      <c r="E757" t="s">
        <v>1488</v>
      </c>
    </row>
    <row r="758" spans="1:5" x14ac:dyDescent="0.3">
      <c r="A758" t="s">
        <v>1857</v>
      </c>
      <c r="B758" t="s">
        <v>1858</v>
      </c>
      <c r="C758" t="s">
        <v>377</v>
      </c>
      <c r="D758" t="s">
        <v>665</v>
      </c>
      <c r="E758" t="s">
        <v>1013</v>
      </c>
    </row>
    <row r="759" spans="1:5" x14ac:dyDescent="0.3">
      <c r="A759" t="s">
        <v>1857</v>
      </c>
      <c r="B759" t="s">
        <v>1859</v>
      </c>
      <c r="C759" t="s">
        <v>377</v>
      </c>
      <c r="D759" t="s">
        <v>662</v>
      </c>
      <c r="E759" t="s">
        <v>660</v>
      </c>
    </row>
    <row r="760" spans="1:5" x14ac:dyDescent="0.3">
      <c r="A760" t="s">
        <v>1857</v>
      </c>
      <c r="B760" t="s">
        <v>1860</v>
      </c>
      <c r="C760" t="s">
        <v>377</v>
      </c>
      <c r="D760" t="s">
        <v>672</v>
      </c>
      <c r="E760" t="s">
        <v>668</v>
      </c>
    </row>
    <row r="761" spans="1:5" x14ac:dyDescent="0.3">
      <c r="A761" t="s">
        <v>1857</v>
      </c>
      <c r="B761" t="s">
        <v>1861</v>
      </c>
      <c r="C761" t="s">
        <v>377</v>
      </c>
      <c r="D761" t="s">
        <v>659</v>
      </c>
      <c r="E761" t="s">
        <v>1837</v>
      </c>
    </row>
    <row r="762" spans="1:5" x14ac:dyDescent="0.3">
      <c r="A762" t="s">
        <v>1857</v>
      </c>
      <c r="B762" t="s">
        <v>1862</v>
      </c>
      <c r="C762" t="s">
        <v>377</v>
      </c>
      <c r="D762" t="s">
        <v>665</v>
      </c>
      <c r="E762" t="s">
        <v>683</v>
      </c>
    </row>
    <row r="763" spans="1:5" x14ac:dyDescent="0.3">
      <c r="A763" t="s">
        <v>1863</v>
      </c>
      <c r="B763" t="s">
        <v>114</v>
      </c>
      <c r="C763" t="s">
        <v>115</v>
      </c>
      <c r="D763" t="s">
        <v>659</v>
      </c>
      <c r="E763" t="s">
        <v>1864</v>
      </c>
    </row>
    <row r="764" spans="1:5" x14ac:dyDescent="0.3">
      <c r="A764" t="s">
        <v>1865</v>
      </c>
      <c r="B764" t="s">
        <v>1866</v>
      </c>
      <c r="C764" t="s">
        <v>380</v>
      </c>
      <c r="D764" t="s">
        <v>833</v>
      </c>
      <c r="E764" t="s">
        <v>675</v>
      </c>
    </row>
    <row r="765" spans="1:5" x14ac:dyDescent="0.3">
      <c r="A765" t="s">
        <v>1865</v>
      </c>
      <c r="B765" t="s">
        <v>1867</v>
      </c>
      <c r="C765" t="s">
        <v>380</v>
      </c>
      <c r="D765" t="s">
        <v>900</v>
      </c>
      <c r="E765" t="s">
        <v>1063</v>
      </c>
    </row>
    <row r="766" spans="1:5" x14ac:dyDescent="0.3">
      <c r="A766" t="s">
        <v>1865</v>
      </c>
      <c r="B766" t="s">
        <v>1868</v>
      </c>
      <c r="C766" t="s">
        <v>380</v>
      </c>
      <c r="D766" t="s">
        <v>1092</v>
      </c>
      <c r="E766" t="s">
        <v>1050</v>
      </c>
    </row>
    <row r="767" spans="1:5" x14ac:dyDescent="0.3">
      <c r="A767" t="s">
        <v>1865</v>
      </c>
      <c r="B767" t="s">
        <v>1869</v>
      </c>
      <c r="C767" t="s">
        <v>380</v>
      </c>
      <c r="D767" t="s">
        <v>1092</v>
      </c>
      <c r="E767" t="s">
        <v>1162</v>
      </c>
    </row>
    <row r="768" spans="1:5" x14ac:dyDescent="0.3">
      <c r="A768" t="s">
        <v>1865</v>
      </c>
      <c r="B768" t="s">
        <v>1870</v>
      </c>
      <c r="C768" t="s">
        <v>380</v>
      </c>
      <c r="D768" t="s">
        <v>1092</v>
      </c>
      <c r="E768" t="s">
        <v>1871</v>
      </c>
    </row>
    <row r="769" spans="1:5" x14ac:dyDescent="0.3">
      <c r="A769" t="s">
        <v>1865</v>
      </c>
      <c r="B769" t="s">
        <v>1872</v>
      </c>
      <c r="C769" t="s">
        <v>380</v>
      </c>
      <c r="D769" t="s">
        <v>1060</v>
      </c>
      <c r="E769" t="s">
        <v>1129</v>
      </c>
    </row>
    <row r="770" spans="1:5" x14ac:dyDescent="0.3">
      <c r="A770" t="s">
        <v>1865</v>
      </c>
      <c r="B770" t="s">
        <v>1873</v>
      </c>
      <c r="C770" t="s">
        <v>380</v>
      </c>
      <c r="D770" t="s">
        <v>659</v>
      </c>
      <c r="E770" t="s">
        <v>1178</v>
      </c>
    </row>
    <row r="771" spans="1:5" x14ac:dyDescent="0.3">
      <c r="A771" t="s">
        <v>1865</v>
      </c>
      <c r="B771" t="s">
        <v>1874</v>
      </c>
      <c r="C771" t="s">
        <v>380</v>
      </c>
      <c r="D771" t="s">
        <v>1080</v>
      </c>
      <c r="E771" t="s">
        <v>1134</v>
      </c>
    </row>
    <row r="772" spans="1:5" x14ac:dyDescent="0.3">
      <c r="A772" t="s">
        <v>1875</v>
      </c>
      <c r="B772" t="s">
        <v>547</v>
      </c>
      <c r="C772" t="s">
        <v>548</v>
      </c>
      <c r="D772" t="s">
        <v>997</v>
      </c>
      <c r="E772" t="s">
        <v>998</v>
      </c>
    </row>
    <row r="773" spans="1:5" x14ac:dyDescent="0.3">
      <c r="A773" t="s">
        <v>1876</v>
      </c>
      <c r="B773" t="s">
        <v>1877</v>
      </c>
      <c r="C773" t="s">
        <v>383</v>
      </c>
      <c r="D773" t="s">
        <v>662</v>
      </c>
      <c r="E773" t="s">
        <v>1411</v>
      </c>
    </row>
    <row r="774" spans="1:5" x14ac:dyDescent="0.3">
      <c r="A774" t="s">
        <v>1876</v>
      </c>
      <c r="B774" t="s">
        <v>1126</v>
      </c>
      <c r="C774" t="s">
        <v>383</v>
      </c>
      <c r="D774" t="s">
        <v>672</v>
      </c>
      <c r="E774" t="s">
        <v>998</v>
      </c>
    </row>
    <row r="775" spans="1:5" x14ac:dyDescent="0.3">
      <c r="A775" t="s">
        <v>1876</v>
      </c>
      <c r="B775" t="s">
        <v>1878</v>
      </c>
      <c r="C775" t="s">
        <v>383</v>
      </c>
      <c r="D775" t="s">
        <v>665</v>
      </c>
      <c r="E775" t="s">
        <v>1134</v>
      </c>
    </row>
    <row r="776" spans="1:5" x14ac:dyDescent="0.3">
      <c r="A776" t="s">
        <v>1876</v>
      </c>
      <c r="B776" t="s">
        <v>1879</v>
      </c>
      <c r="C776" t="s">
        <v>383</v>
      </c>
      <c r="D776" t="s">
        <v>662</v>
      </c>
      <c r="E776" t="s">
        <v>668</v>
      </c>
    </row>
    <row r="777" spans="1:5" x14ac:dyDescent="0.3">
      <c r="A777" t="s">
        <v>1876</v>
      </c>
      <c r="B777" t="s">
        <v>1880</v>
      </c>
      <c r="C777" t="s">
        <v>383</v>
      </c>
      <c r="D777" t="s">
        <v>659</v>
      </c>
      <c r="E777" t="s">
        <v>1149</v>
      </c>
    </row>
    <row r="778" spans="1:5" x14ac:dyDescent="0.3">
      <c r="A778" t="s">
        <v>1881</v>
      </c>
      <c r="B778" t="s">
        <v>550</v>
      </c>
      <c r="C778" t="s">
        <v>551</v>
      </c>
      <c r="D778" t="s">
        <v>1203</v>
      </c>
      <c r="E778" t="s">
        <v>998</v>
      </c>
    </row>
    <row r="779" spans="1:5" x14ac:dyDescent="0.3">
      <c r="A779" t="s">
        <v>1882</v>
      </c>
      <c r="B779" t="s">
        <v>117</v>
      </c>
      <c r="C779" t="s">
        <v>118</v>
      </c>
      <c r="D779" t="s">
        <v>997</v>
      </c>
      <c r="E779" t="s">
        <v>1061</v>
      </c>
    </row>
    <row r="780" spans="1:5" x14ac:dyDescent="0.3">
      <c r="A780" t="s">
        <v>1883</v>
      </c>
      <c r="B780" t="s">
        <v>1884</v>
      </c>
      <c r="C780" t="s">
        <v>554</v>
      </c>
      <c r="D780" t="s">
        <v>665</v>
      </c>
      <c r="E780" t="s">
        <v>998</v>
      </c>
    </row>
    <row r="781" spans="1:5" x14ac:dyDescent="0.3">
      <c r="A781" t="s">
        <v>1885</v>
      </c>
      <c r="B781" t="s">
        <v>1886</v>
      </c>
      <c r="C781" t="s">
        <v>563</v>
      </c>
      <c r="D781" t="s">
        <v>659</v>
      </c>
      <c r="E781" t="s">
        <v>998</v>
      </c>
    </row>
    <row r="782" spans="1:5" x14ac:dyDescent="0.3">
      <c r="A782" t="s">
        <v>1887</v>
      </c>
      <c r="B782" t="s">
        <v>1888</v>
      </c>
      <c r="C782" t="s">
        <v>389</v>
      </c>
      <c r="D782" t="s">
        <v>811</v>
      </c>
      <c r="E782" t="s">
        <v>685</v>
      </c>
    </row>
    <row r="783" spans="1:5" x14ac:dyDescent="0.3">
      <c r="A783" t="s">
        <v>1887</v>
      </c>
      <c r="B783" t="s">
        <v>1889</v>
      </c>
      <c r="C783" t="s">
        <v>389</v>
      </c>
      <c r="D783" t="s">
        <v>900</v>
      </c>
      <c r="E783" t="s">
        <v>683</v>
      </c>
    </row>
    <row r="784" spans="1:5" x14ac:dyDescent="0.3">
      <c r="A784" t="s">
        <v>1887</v>
      </c>
      <c r="B784" t="s">
        <v>1890</v>
      </c>
      <c r="C784" t="s">
        <v>389</v>
      </c>
      <c r="D784" t="s">
        <v>1755</v>
      </c>
      <c r="E784" t="s">
        <v>673</v>
      </c>
    </row>
    <row r="785" spans="1:5" x14ac:dyDescent="0.3">
      <c r="A785" t="s">
        <v>1891</v>
      </c>
      <c r="B785" t="s">
        <v>1892</v>
      </c>
      <c r="C785" t="s">
        <v>410</v>
      </c>
      <c r="D785" t="s">
        <v>672</v>
      </c>
      <c r="E785" t="s">
        <v>994</v>
      </c>
    </row>
    <row r="786" spans="1:5" x14ac:dyDescent="0.3">
      <c r="A786" t="s">
        <v>1891</v>
      </c>
      <c r="B786" t="s">
        <v>1893</v>
      </c>
      <c r="C786" t="s">
        <v>410</v>
      </c>
      <c r="D786" t="s">
        <v>659</v>
      </c>
      <c r="E786" t="s">
        <v>673</v>
      </c>
    </row>
    <row r="787" spans="1:5" x14ac:dyDescent="0.3">
      <c r="A787" t="s">
        <v>1891</v>
      </c>
      <c r="B787" t="s">
        <v>682</v>
      </c>
      <c r="C787" t="s">
        <v>410</v>
      </c>
      <c r="D787" t="s">
        <v>1049</v>
      </c>
      <c r="E787" t="s">
        <v>1167</v>
      </c>
    </row>
    <row r="788" spans="1:5" x14ac:dyDescent="0.3">
      <c r="A788" t="s">
        <v>1891</v>
      </c>
      <c r="B788" t="s">
        <v>1894</v>
      </c>
      <c r="C788" t="s">
        <v>410</v>
      </c>
      <c r="D788" t="s">
        <v>1044</v>
      </c>
      <c r="E788" t="s">
        <v>1347</v>
      </c>
    </row>
    <row r="789" spans="1:5" x14ac:dyDescent="0.3">
      <c r="A789" t="s">
        <v>1891</v>
      </c>
      <c r="B789" t="s">
        <v>1895</v>
      </c>
      <c r="C789" t="s">
        <v>410</v>
      </c>
      <c r="D789" t="s">
        <v>665</v>
      </c>
      <c r="E789" t="s">
        <v>1269</v>
      </c>
    </row>
    <row r="790" spans="1:5" x14ac:dyDescent="0.3">
      <c r="A790" t="s">
        <v>1896</v>
      </c>
      <c r="B790" t="s">
        <v>595</v>
      </c>
      <c r="C790" t="s">
        <v>596</v>
      </c>
      <c r="D790" t="s">
        <v>1032</v>
      </c>
      <c r="E790" t="s">
        <v>998</v>
      </c>
    </row>
    <row r="791" spans="1:5" x14ac:dyDescent="0.3">
      <c r="A791" t="s">
        <v>1897</v>
      </c>
      <c r="B791" t="s">
        <v>1898</v>
      </c>
      <c r="C791" t="s">
        <v>569</v>
      </c>
      <c r="D791" t="s">
        <v>750</v>
      </c>
      <c r="E791" t="s">
        <v>998</v>
      </c>
    </row>
    <row r="792" spans="1:5" x14ac:dyDescent="0.3">
      <c r="A792" t="s">
        <v>1899</v>
      </c>
      <c r="B792" t="s">
        <v>1900</v>
      </c>
      <c r="C792" t="s">
        <v>392</v>
      </c>
      <c r="D792" t="s">
        <v>662</v>
      </c>
      <c r="E792" t="s">
        <v>1634</v>
      </c>
    </row>
    <row r="793" spans="1:5" x14ac:dyDescent="0.3">
      <c r="A793" t="s">
        <v>1899</v>
      </c>
      <c r="B793" t="s">
        <v>1901</v>
      </c>
      <c r="C793" t="s">
        <v>392</v>
      </c>
      <c r="D793" t="s">
        <v>672</v>
      </c>
      <c r="E793" t="s">
        <v>1380</v>
      </c>
    </row>
    <row r="794" spans="1:5" x14ac:dyDescent="0.3">
      <c r="A794" t="s">
        <v>1899</v>
      </c>
      <c r="B794" t="s">
        <v>1902</v>
      </c>
      <c r="C794" t="s">
        <v>392</v>
      </c>
      <c r="D794" t="s">
        <v>672</v>
      </c>
      <c r="E794" t="s">
        <v>1646</v>
      </c>
    </row>
    <row r="795" spans="1:5" x14ac:dyDescent="0.3">
      <c r="A795" t="s">
        <v>1899</v>
      </c>
      <c r="B795" t="s">
        <v>1903</v>
      </c>
      <c r="C795" t="s">
        <v>392</v>
      </c>
      <c r="D795" t="s">
        <v>659</v>
      </c>
      <c r="E795" t="s">
        <v>1767</v>
      </c>
    </row>
    <row r="796" spans="1:5" x14ac:dyDescent="0.3">
      <c r="A796" t="s">
        <v>1899</v>
      </c>
      <c r="B796" t="s">
        <v>1904</v>
      </c>
      <c r="C796" t="s">
        <v>392</v>
      </c>
      <c r="D796" t="s">
        <v>659</v>
      </c>
      <c r="E796" t="s">
        <v>1189</v>
      </c>
    </row>
    <row r="797" spans="1:5" x14ac:dyDescent="0.3">
      <c r="A797" t="s">
        <v>1899</v>
      </c>
      <c r="B797" t="s">
        <v>1905</v>
      </c>
      <c r="C797" t="s">
        <v>392</v>
      </c>
      <c r="D797" t="s">
        <v>665</v>
      </c>
      <c r="E797" t="s">
        <v>1142</v>
      </c>
    </row>
    <row r="798" spans="1:5" x14ac:dyDescent="0.3">
      <c r="A798" t="s">
        <v>1906</v>
      </c>
      <c r="B798" t="s">
        <v>565</v>
      </c>
      <c r="C798" t="s">
        <v>566</v>
      </c>
      <c r="D798" t="s">
        <v>1907</v>
      </c>
      <c r="E798" t="s">
        <v>998</v>
      </c>
    </row>
    <row r="799" spans="1:5" x14ac:dyDescent="0.3">
      <c r="A799" t="s">
        <v>1908</v>
      </c>
      <c r="B799" t="s">
        <v>571</v>
      </c>
      <c r="C799" t="s">
        <v>572</v>
      </c>
      <c r="D799" t="s">
        <v>750</v>
      </c>
      <c r="E799" t="s">
        <v>998</v>
      </c>
    </row>
    <row r="800" spans="1:5" x14ac:dyDescent="0.3">
      <c r="A800" t="s">
        <v>1909</v>
      </c>
      <c r="B800" t="s">
        <v>397</v>
      </c>
      <c r="C800" t="s">
        <v>398</v>
      </c>
      <c r="D800" t="s">
        <v>750</v>
      </c>
      <c r="E800" t="s">
        <v>1244</v>
      </c>
    </row>
    <row r="801" spans="1:5" x14ac:dyDescent="0.3">
      <c r="A801" t="s">
        <v>1910</v>
      </c>
      <c r="B801" t="s">
        <v>1911</v>
      </c>
      <c r="C801" t="s">
        <v>404</v>
      </c>
      <c r="D801" t="s">
        <v>833</v>
      </c>
      <c r="E801" t="s">
        <v>1347</v>
      </c>
    </row>
    <row r="802" spans="1:5" x14ac:dyDescent="0.3">
      <c r="A802" t="s">
        <v>1910</v>
      </c>
      <c r="B802" t="s">
        <v>1912</v>
      </c>
      <c r="C802" t="s">
        <v>404</v>
      </c>
      <c r="D802" t="s">
        <v>659</v>
      </c>
      <c r="E802" t="s">
        <v>1147</v>
      </c>
    </row>
    <row r="803" spans="1:5" x14ac:dyDescent="0.3">
      <c r="A803" t="s">
        <v>1910</v>
      </c>
      <c r="B803" t="s">
        <v>1913</v>
      </c>
      <c r="C803" t="s">
        <v>404</v>
      </c>
      <c r="D803" t="s">
        <v>1060</v>
      </c>
      <c r="E803" t="s">
        <v>1914</v>
      </c>
    </row>
    <row r="804" spans="1:5" x14ac:dyDescent="0.3">
      <c r="A804" t="s">
        <v>1915</v>
      </c>
      <c r="B804" t="s">
        <v>120</v>
      </c>
      <c r="C804" t="s">
        <v>121</v>
      </c>
      <c r="D804" t="s">
        <v>659</v>
      </c>
      <c r="E804" t="s">
        <v>1916</v>
      </c>
    </row>
    <row r="805" spans="1:5" x14ac:dyDescent="0.3">
      <c r="A805" t="s">
        <v>1917</v>
      </c>
      <c r="B805" t="s">
        <v>1918</v>
      </c>
      <c r="C805" t="s">
        <v>407</v>
      </c>
      <c r="D805" t="s">
        <v>672</v>
      </c>
      <c r="E805" t="s">
        <v>1155</v>
      </c>
    </row>
    <row r="806" spans="1:5" x14ac:dyDescent="0.3">
      <c r="A806" t="s">
        <v>1917</v>
      </c>
      <c r="B806" t="s">
        <v>1919</v>
      </c>
      <c r="C806" t="s">
        <v>407</v>
      </c>
      <c r="D806" t="s">
        <v>659</v>
      </c>
      <c r="E806" t="s">
        <v>1347</v>
      </c>
    </row>
    <row r="807" spans="1:5" x14ac:dyDescent="0.3">
      <c r="A807" t="s">
        <v>1917</v>
      </c>
      <c r="B807" t="s">
        <v>1920</v>
      </c>
      <c r="C807" t="s">
        <v>407</v>
      </c>
      <c r="D807" t="s">
        <v>665</v>
      </c>
      <c r="E807" t="s">
        <v>1147</v>
      </c>
    </row>
    <row r="808" spans="1:5" x14ac:dyDescent="0.3">
      <c r="A808" t="s">
        <v>1921</v>
      </c>
      <c r="B808" t="s">
        <v>463</v>
      </c>
      <c r="C808" t="s">
        <v>464</v>
      </c>
      <c r="D808" t="s">
        <v>997</v>
      </c>
      <c r="E808" t="s">
        <v>998</v>
      </c>
    </row>
    <row r="809" spans="1:5" x14ac:dyDescent="0.3">
      <c r="A809" t="s">
        <v>1922</v>
      </c>
      <c r="B809" t="s">
        <v>574</v>
      </c>
      <c r="C809" t="s">
        <v>575</v>
      </c>
      <c r="D809" t="s">
        <v>997</v>
      </c>
      <c r="E809" t="s">
        <v>998</v>
      </c>
    </row>
    <row r="810" spans="1:5" x14ac:dyDescent="0.3">
      <c r="A810" t="s">
        <v>1923</v>
      </c>
      <c r="B810" t="s">
        <v>1924</v>
      </c>
      <c r="C810" t="s">
        <v>578</v>
      </c>
      <c r="D810" t="s">
        <v>997</v>
      </c>
      <c r="E810" t="s">
        <v>998</v>
      </c>
    </row>
    <row r="811" spans="1:5" x14ac:dyDescent="0.3">
      <c r="A811" t="s">
        <v>1925</v>
      </c>
      <c r="B811" t="s">
        <v>580</v>
      </c>
      <c r="C811" t="s">
        <v>581</v>
      </c>
      <c r="D811" t="s">
        <v>900</v>
      </c>
      <c r="E811" t="s">
        <v>998</v>
      </c>
    </row>
    <row r="812" spans="1:5" x14ac:dyDescent="0.3">
      <c r="A812" t="s">
        <v>1926</v>
      </c>
      <c r="B812" t="s">
        <v>1927</v>
      </c>
      <c r="C812" t="s">
        <v>413</v>
      </c>
      <c r="D812" t="s">
        <v>672</v>
      </c>
      <c r="E812" t="s">
        <v>1297</v>
      </c>
    </row>
    <row r="813" spans="1:5" x14ac:dyDescent="0.3">
      <c r="A813" t="s">
        <v>1926</v>
      </c>
      <c r="B813" t="s">
        <v>1928</v>
      </c>
      <c r="C813" t="s">
        <v>413</v>
      </c>
      <c r="D813" t="s">
        <v>659</v>
      </c>
      <c r="E813" t="s">
        <v>1142</v>
      </c>
    </row>
    <row r="814" spans="1:5" x14ac:dyDescent="0.3">
      <c r="A814" t="s">
        <v>1926</v>
      </c>
      <c r="B814" t="s">
        <v>1929</v>
      </c>
      <c r="C814" t="s">
        <v>413</v>
      </c>
      <c r="D814" t="s">
        <v>665</v>
      </c>
      <c r="E814" t="s">
        <v>1147</v>
      </c>
    </row>
    <row r="815" spans="1:5" x14ac:dyDescent="0.3">
      <c r="A815" t="s">
        <v>1930</v>
      </c>
      <c r="B815" t="s">
        <v>1931</v>
      </c>
      <c r="C815" t="s">
        <v>416</v>
      </c>
      <c r="D815" t="s">
        <v>811</v>
      </c>
      <c r="E815" t="s">
        <v>1147</v>
      </c>
    </row>
    <row r="816" spans="1:5" x14ac:dyDescent="0.3">
      <c r="A816" t="s">
        <v>1930</v>
      </c>
      <c r="B816" t="s">
        <v>1932</v>
      </c>
      <c r="C816" t="s">
        <v>416</v>
      </c>
      <c r="D816" t="s">
        <v>659</v>
      </c>
      <c r="E816" t="s">
        <v>1189</v>
      </c>
    </row>
    <row r="817" spans="1:5" x14ac:dyDescent="0.3">
      <c r="A817" t="s">
        <v>1930</v>
      </c>
      <c r="B817" t="s">
        <v>1933</v>
      </c>
      <c r="C817" t="s">
        <v>416</v>
      </c>
      <c r="D817" t="s">
        <v>1755</v>
      </c>
      <c r="E817" t="s">
        <v>1149</v>
      </c>
    </row>
    <row r="818" spans="1:5" x14ac:dyDescent="0.3">
      <c r="A818" t="s">
        <v>1930</v>
      </c>
      <c r="B818" t="s">
        <v>1934</v>
      </c>
      <c r="C818" t="s">
        <v>416</v>
      </c>
      <c r="D818" t="s">
        <v>1060</v>
      </c>
      <c r="E818" t="s">
        <v>1142</v>
      </c>
    </row>
    <row r="819" spans="1:5" x14ac:dyDescent="0.3">
      <c r="A819" t="s">
        <v>1935</v>
      </c>
      <c r="B819" t="s">
        <v>583</v>
      </c>
      <c r="C819" t="s">
        <v>584</v>
      </c>
      <c r="D819" t="s">
        <v>750</v>
      </c>
      <c r="E819" t="s">
        <v>998</v>
      </c>
    </row>
    <row r="820" spans="1:5" x14ac:dyDescent="0.3">
      <c r="A820" t="s">
        <v>1936</v>
      </c>
      <c r="B820" t="s">
        <v>1937</v>
      </c>
      <c r="C820" t="s">
        <v>419</v>
      </c>
      <c r="D820" t="s">
        <v>1010</v>
      </c>
      <c r="E820" t="s">
        <v>1938</v>
      </c>
    </row>
    <row r="821" spans="1:5" x14ac:dyDescent="0.3">
      <c r="A821" t="s">
        <v>1936</v>
      </c>
      <c r="B821" t="s">
        <v>1939</v>
      </c>
      <c r="C821" t="s">
        <v>419</v>
      </c>
      <c r="D821" t="s">
        <v>997</v>
      </c>
      <c r="E821" t="s">
        <v>1305</v>
      </c>
    </row>
    <row r="822" spans="1:5" x14ac:dyDescent="0.3">
      <c r="A822" t="s">
        <v>1940</v>
      </c>
      <c r="B822" t="s">
        <v>400</v>
      </c>
      <c r="C822" t="s">
        <v>401</v>
      </c>
      <c r="D822" t="s">
        <v>659</v>
      </c>
      <c r="E822" t="s">
        <v>998</v>
      </c>
    </row>
    <row r="823" spans="1:5" x14ac:dyDescent="0.3">
      <c r="A823" t="s">
        <v>1941</v>
      </c>
      <c r="B823" t="s">
        <v>1942</v>
      </c>
      <c r="C823" t="s">
        <v>124</v>
      </c>
      <c r="D823" t="s">
        <v>665</v>
      </c>
      <c r="E823" t="s">
        <v>1943</v>
      </c>
    </row>
    <row r="824" spans="1:5" x14ac:dyDescent="0.3">
      <c r="A824" t="s">
        <v>1944</v>
      </c>
      <c r="B824" t="s">
        <v>1945</v>
      </c>
      <c r="C824" t="s">
        <v>425</v>
      </c>
      <c r="D824" t="s">
        <v>1946</v>
      </c>
      <c r="E824" t="s">
        <v>1061</v>
      </c>
    </row>
    <row r="825" spans="1:5" x14ac:dyDescent="0.3">
      <c r="A825" t="s">
        <v>1944</v>
      </c>
      <c r="B825" t="s">
        <v>1947</v>
      </c>
      <c r="C825" t="s">
        <v>425</v>
      </c>
      <c r="D825" t="s">
        <v>1948</v>
      </c>
      <c r="E825" t="s">
        <v>1949</v>
      </c>
    </row>
    <row r="826" spans="1:5" x14ac:dyDescent="0.3">
      <c r="A826" t="s">
        <v>1944</v>
      </c>
      <c r="B826" t="s">
        <v>1950</v>
      </c>
      <c r="C826" t="s">
        <v>425</v>
      </c>
      <c r="D826" t="s">
        <v>904</v>
      </c>
      <c r="E826" t="s">
        <v>1558</v>
      </c>
    </row>
    <row r="827" spans="1:5" x14ac:dyDescent="0.3">
      <c r="A827" t="s">
        <v>1944</v>
      </c>
      <c r="B827" t="s">
        <v>1951</v>
      </c>
      <c r="C827" t="s">
        <v>425</v>
      </c>
      <c r="D827" t="s">
        <v>1952</v>
      </c>
      <c r="E827" t="s">
        <v>1102</v>
      </c>
    </row>
    <row r="828" spans="1:5" x14ac:dyDescent="0.3">
      <c r="A828" t="s">
        <v>1944</v>
      </c>
      <c r="B828" t="s">
        <v>1953</v>
      </c>
      <c r="C828" t="s">
        <v>425</v>
      </c>
      <c r="D828" t="s">
        <v>1954</v>
      </c>
      <c r="E828" t="s">
        <v>1162</v>
      </c>
    </row>
    <row r="829" spans="1:5" x14ac:dyDescent="0.3">
      <c r="A829" t="s">
        <v>1944</v>
      </c>
      <c r="B829" t="s">
        <v>1955</v>
      </c>
      <c r="C829" t="s">
        <v>425</v>
      </c>
      <c r="D829" t="s">
        <v>662</v>
      </c>
      <c r="E829" t="s">
        <v>1280</v>
      </c>
    </row>
    <row r="830" spans="1:5" x14ac:dyDescent="0.3">
      <c r="A830" t="s">
        <v>1944</v>
      </c>
      <c r="B830" t="s">
        <v>1956</v>
      </c>
      <c r="C830" t="s">
        <v>425</v>
      </c>
      <c r="D830" t="s">
        <v>665</v>
      </c>
      <c r="E830" t="s">
        <v>1110</v>
      </c>
    </row>
    <row r="831" spans="1:5" x14ac:dyDescent="0.3">
      <c r="A831" t="s">
        <v>1944</v>
      </c>
      <c r="B831" t="s">
        <v>1957</v>
      </c>
      <c r="C831" t="s">
        <v>425</v>
      </c>
      <c r="D831" t="s">
        <v>659</v>
      </c>
      <c r="E831" t="s">
        <v>1716</v>
      </c>
    </row>
    <row r="832" spans="1:5" x14ac:dyDescent="0.3">
      <c r="A832" t="s">
        <v>1944</v>
      </c>
      <c r="B832" t="s">
        <v>1958</v>
      </c>
      <c r="C832" t="s">
        <v>425</v>
      </c>
      <c r="D832" t="s">
        <v>665</v>
      </c>
      <c r="E832" t="s">
        <v>1309</v>
      </c>
    </row>
    <row r="833" spans="1:5" x14ac:dyDescent="0.3">
      <c r="A833" t="s">
        <v>1944</v>
      </c>
      <c r="B833" t="s">
        <v>1959</v>
      </c>
      <c r="C833" t="s">
        <v>425</v>
      </c>
      <c r="D833" t="s">
        <v>659</v>
      </c>
      <c r="E833" t="s">
        <v>679</v>
      </c>
    </row>
    <row r="834" spans="1:5" x14ac:dyDescent="0.3">
      <c r="A834" t="s">
        <v>1960</v>
      </c>
      <c r="B834" t="s">
        <v>1961</v>
      </c>
      <c r="C834" t="s">
        <v>127</v>
      </c>
      <c r="D834" t="s">
        <v>662</v>
      </c>
      <c r="E834" t="s">
        <v>1962</v>
      </c>
    </row>
    <row r="835" spans="1:5" x14ac:dyDescent="0.3">
      <c r="A835" t="s">
        <v>1963</v>
      </c>
      <c r="B835" t="s">
        <v>1964</v>
      </c>
      <c r="C835" t="s">
        <v>422</v>
      </c>
      <c r="D835" t="s">
        <v>747</v>
      </c>
      <c r="E835" t="s">
        <v>1309</v>
      </c>
    </row>
    <row r="836" spans="1:5" x14ac:dyDescent="0.3">
      <c r="A836" t="s">
        <v>1963</v>
      </c>
      <c r="B836" t="s">
        <v>1965</v>
      </c>
      <c r="C836" t="s">
        <v>422</v>
      </c>
      <c r="D836" t="s">
        <v>900</v>
      </c>
      <c r="E836" t="s">
        <v>1716</v>
      </c>
    </row>
    <row r="837" spans="1:5" x14ac:dyDescent="0.3">
      <c r="A837" t="s">
        <v>1966</v>
      </c>
      <c r="B837" t="s">
        <v>1967</v>
      </c>
      <c r="C837" t="s">
        <v>590</v>
      </c>
      <c r="D837" t="s">
        <v>659</v>
      </c>
      <c r="E837" t="s">
        <v>998</v>
      </c>
    </row>
    <row r="838" spans="1:5" x14ac:dyDescent="0.3">
      <c r="A838" t="s">
        <v>1968</v>
      </c>
      <c r="B838" t="s">
        <v>1969</v>
      </c>
      <c r="C838" t="s">
        <v>431</v>
      </c>
      <c r="D838" t="s">
        <v>672</v>
      </c>
      <c r="E838" t="s">
        <v>1517</v>
      </c>
    </row>
    <row r="839" spans="1:5" x14ac:dyDescent="0.3">
      <c r="A839" t="s">
        <v>1968</v>
      </c>
      <c r="B839" t="s">
        <v>1970</v>
      </c>
      <c r="C839" t="s">
        <v>431</v>
      </c>
      <c r="D839" t="s">
        <v>659</v>
      </c>
      <c r="E839" t="s">
        <v>1971</v>
      </c>
    </row>
    <row r="840" spans="1:5" x14ac:dyDescent="0.3">
      <c r="A840" t="s">
        <v>1968</v>
      </c>
      <c r="B840" t="s">
        <v>1972</v>
      </c>
      <c r="C840" t="s">
        <v>431</v>
      </c>
      <c r="D840" t="s">
        <v>659</v>
      </c>
      <c r="E840" t="s">
        <v>1407</v>
      </c>
    </row>
    <row r="841" spans="1:5" x14ac:dyDescent="0.3">
      <c r="A841" t="s">
        <v>1968</v>
      </c>
      <c r="B841" t="s">
        <v>1973</v>
      </c>
      <c r="C841" t="s">
        <v>431</v>
      </c>
      <c r="D841" t="s">
        <v>665</v>
      </c>
      <c r="E841" t="s">
        <v>1974</v>
      </c>
    </row>
    <row r="842" spans="1:5" x14ac:dyDescent="0.3">
      <c r="A842" t="s">
        <v>1975</v>
      </c>
      <c r="B842" t="s">
        <v>586</v>
      </c>
      <c r="C842" t="s">
        <v>587</v>
      </c>
      <c r="D842" t="s">
        <v>1055</v>
      </c>
      <c r="E842" t="s">
        <v>998</v>
      </c>
    </row>
    <row r="843" spans="1:5" x14ac:dyDescent="0.3">
      <c r="A843" t="s">
        <v>1976</v>
      </c>
      <c r="B843" t="s">
        <v>38</v>
      </c>
      <c r="C843" t="s">
        <v>39</v>
      </c>
      <c r="D843" t="s">
        <v>659</v>
      </c>
      <c r="E843" t="s">
        <v>1914</v>
      </c>
    </row>
    <row r="844" spans="1:5" x14ac:dyDescent="0.3">
      <c r="A844" t="s">
        <v>1977</v>
      </c>
      <c r="B844" t="s">
        <v>439</v>
      </c>
      <c r="C844" t="s">
        <v>440</v>
      </c>
      <c r="D844" t="s">
        <v>662</v>
      </c>
      <c r="E844" t="s">
        <v>998</v>
      </c>
    </row>
    <row r="845" spans="1:5" x14ac:dyDescent="0.3">
      <c r="A845" t="s">
        <v>1978</v>
      </c>
      <c r="B845" t="s">
        <v>1979</v>
      </c>
      <c r="C845" t="s">
        <v>446</v>
      </c>
      <c r="D845" t="s">
        <v>1116</v>
      </c>
      <c r="E845" t="s">
        <v>998</v>
      </c>
    </row>
    <row r="846" spans="1:5" x14ac:dyDescent="0.3">
      <c r="A846" t="s">
        <v>1980</v>
      </c>
      <c r="B846" t="s">
        <v>1981</v>
      </c>
      <c r="C846" t="s">
        <v>449</v>
      </c>
      <c r="D846" t="s">
        <v>1116</v>
      </c>
      <c r="E846" t="s">
        <v>998</v>
      </c>
    </row>
    <row r="847" spans="1:5" x14ac:dyDescent="0.3">
      <c r="A847" t="s">
        <v>1982</v>
      </c>
      <c r="B847" t="s">
        <v>34</v>
      </c>
      <c r="C847" t="s">
        <v>35</v>
      </c>
      <c r="D847" t="s">
        <v>659</v>
      </c>
      <c r="E847" t="s">
        <v>1983</v>
      </c>
    </row>
    <row r="848" spans="1:5" x14ac:dyDescent="0.3">
      <c r="A848" t="s">
        <v>1984</v>
      </c>
      <c r="B848" t="s">
        <v>433</v>
      </c>
      <c r="C848" t="s">
        <v>434</v>
      </c>
      <c r="D848" t="s">
        <v>1397</v>
      </c>
      <c r="E848" t="s">
        <v>998</v>
      </c>
    </row>
    <row r="849" spans="1:5" x14ac:dyDescent="0.3">
      <c r="A849" t="s">
        <v>1985</v>
      </c>
      <c r="B849" t="s">
        <v>1986</v>
      </c>
      <c r="C849" t="s">
        <v>455</v>
      </c>
      <c r="D849" t="s">
        <v>659</v>
      </c>
      <c r="E849" t="s">
        <v>998</v>
      </c>
    </row>
    <row r="850" spans="1:5" x14ac:dyDescent="0.3">
      <c r="A850" t="s">
        <v>1987</v>
      </c>
      <c r="B850" t="s">
        <v>1988</v>
      </c>
      <c r="C850" t="s">
        <v>443</v>
      </c>
      <c r="D850" t="s">
        <v>997</v>
      </c>
      <c r="E850" t="s">
        <v>998</v>
      </c>
    </row>
    <row r="851" spans="1:5" x14ac:dyDescent="0.3">
      <c r="A851" t="s">
        <v>1989</v>
      </c>
      <c r="B851" t="s">
        <v>436</v>
      </c>
      <c r="C851" t="s">
        <v>437</v>
      </c>
      <c r="D851" t="s">
        <v>750</v>
      </c>
      <c r="E851" t="s">
        <v>998</v>
      </c>
    </row>
    <row r="852" spans="1:5" x14ac:dyDescent="0.3">
      <c r="A852" t="s">
        <v>1990</v>
      </c>
      <c r="B852" t="s">
        <v>1991</v>
      </c>
      <c r="C852" t="s">
        <v>374</v>
      </c>
      <c r="D852" t="s">
        <v>900</v>
      </c>
      <c r="E852" t="s">
        <v>1078</v>
      </c>
    </row>
  </sheetData>
  <sheetProtection algorithmName="SHA-512" hashValue="Ag2l6S1dJiYvxOur6QgWmNK+eUYijUWzeXEiBpIZcXISAejYC+aNwH/nk2AaiBzQGNYQUbHbYFrTT1u+lZjwfg==" saltValue="gsVEJAhWcoOpwfOpo6ouVw==" spinCount="100000" sheet="1" objects="1" scenarios="1"/>
  <autoFilter ref="A1:E852" xr:uid="{6EE2BDC9-1660-4D76-A65C-CF36AB990054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CEDF0-54C9-4B46-BCCA-FC24747417B1}">
  <dimension ref="A1:H21"/>
  <sheetViews>
    <sheetView workbookViewId="0">
      <selection activeCell="C4" sqref="C4"/>
    </sheetView>
  </sheetViews>
  <sheetFormatPr defaultRowHeight="14.4" x14ac:dyDescent="0.3"/>
  <cols>
    <col min="1" max="1" width="56.21875" bestFit="1" customWidth="1"/>
    <col min="2" max="2" width="19" bestFit="1" customWidth="1"/>
    <col min="3" max="3" width="10.33203125" bestFit="1" customWidth="1"/>
    <col min="4" max="7" width="2.6640625"/>
    <col min="8" max="8" width="43.88671875" bestFit="1" customWidth="1"/>
  </cols>
  <sheetData>
    <row r="1" spans="1:8" x14ac:dyDescent="0.3">
      <c r="A1" t="s">
        <v>2022</v>
      </c>
    </row>
    <row r="3" spans="1:8" x14ac:dyDescent="0.3">
      <c r="B3" t="s">
        <v>0</v>
      </c>
      <c r="C3" s="3">
        <v>2024</v>
      </c>
    </row>
    <row r="4" spans="1:8" x14ac:dyDescent="0.3">
      <c r="B4" t="s">
        <v>1</v>
      </c>
      <c r="C4">
        <v>7</v>
      </c>
      <c r="H4" t="s">
        <v>2</v>
      </c>
    </row>
    <row r="5" spans="1:8" x14ac:dyDescent="0.3">
      <c r="B5" t="s">
        <v>3</v>
      </c>
      <c r="C5">
        <v>1</v>
      </c>
    </row>
    <row r="7" spans="1:8" x14ac:dyDescent="0.3">
      <c r="B7" t="s">
        <v>4</v>
      </c>
      <c r="C7">
        <v>4</v>
      </c>
    </row>
    <row r="8" spans="1:8" x14ac:dyDescent="0.3">
      <c r="B8" t="s">
        <v>5</v>
      </c>
      <c r="C8">
        <v>2</v>
      </c>
    </row>
    <row r="9" spans="1:8" x14ac:dyDescent="0.3">
      <c r="B9" t="s">
        <v>6</v>
      </c>
      <c r="C9">
        <v>10</v>
      </c>
    </row>
    <row r="10" spans="1:8" x14ac:dyDescent="0.3">
      <c r="B10" t="s">
        <v>7</v>
      </c>
      <c r="C10">
        <f>C3</f>
        <v>2024</v>
      </c>
    </row>
    <row r="11" spans="1:8" x14ac:dyDescent="0.3">
      <c r="B11" t="s">
        <v>8</v>
      </c>
      <c r="C11" s="1">
        <f>DATE(C10,C9,1+7*C8)-WEEKDAY(DATE(C10,C9,8-C7))</f>
        <v>45574</v>
      </c>
    </row>
    <row r="13" spans="1:8" x14ac:dyDescent="0.3">
      <c r="B13" t="s">
        <v>9</v>
      </c>
      <c r="C13">
        <v>12</v>
      </c>
    </row>
    <row r="14" spans="1:8" x14ac:dyDescent="0.3">
      <c r="B14" t="s">
        <v>10</v>
      </c>
      <c r="C14">
        <f>C3</f>
        <v>2024</v>
      </c>
    </row>
    <row r="15" spans="1:8" x14ac:dyDescent="0.3">
      <c r="B15" t="s">
        <v>11</v>
      </c>
      <c r="C15" s="1">
        <f>WORKDAY(DATE(C14,C13,0),1)</f>
        <v>45628</v>
      </c>
    </row>
    <row r="17" spans="2:3" x14ac:dyDescent="0.3">
      <c r="B17" t="s">
        <v>12</v>
      </c>
      <c r="C17">
        <v>4</v>
      </c>
    </row>
    <row r="18" spans="2:3" x14ac:dyDescent="0.3">
      <c r="B18" t="s">
        <v>13</v>
      </c>
      <c r="C18">
        <v>2</v>
      </c>
    </row>
    <row r="19" spans="2:3" x14ac:dyDescent="0.3">
      <c r="B19" t="s">
        <v>14</v>
      </c>
      <c r="C19">
        <v>2</v>
      </c>
    </row>
    <row r="20" spans="2:3" x14ac:dyDescent="0.3">
      <c r="B20" t="s">
        <v>15</v>
      </c>
      <c r="C20">
        <f>C3+1</f>
        <v>2025</v>
      </c>
    </row>
    <row r="21" spans="2:3" x14ac:dyDescent="0.3">
      <c r="B21" t="s">
        <v>16</v>
      </c>
      <c r="C21" s="1">
        <f>DATE(C20,C19,1+7*C18)-WEEKDAY(DATE(C20,C19,8-C17))</f>
        <v>45700</v>
      </c>
    </row>
  </sheetData>
  <sheetProtection algorithmName="SHA-512" hashValue="LesY53dTHb2NsTkvkev3r3EnP9CRNY8Weqb9aHDM//vO/F3W7C7dbvG3JT06qIlrwFEKVIJ9R9dnBl3iVY15PA==" saltValue="mfZFAE4qipQwDpn7wmA10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EEEE1-49C2-4916-B781-11C92B61B236}">
  <dimension ref="A1:J256"/>
  <sheetViews>
    <sheetView workbookViewId="0">
      <selection activeCell="A89" sqref="A89"/>
    </sheetView>
  </sheetViews>
  <sheetFormatPr defaultRowHeight="14.4" x14ac:dyDescent="0.3"/>
  <cols>
    <col min="1" max="1" width="56.21875" bestFit="1" customWidth="1"/>
    <col min="2" max="2" width="19" bestFit="1" customWidth="1"/>
    <col min="3" max="3" width="44.5546875" bestFit="1" customWidth="1"/>
    <col min="4" max="4" width="20.44140625" bestFit="1" customWidth="1"/>
    <col min="5" max="5" width="12.44140625" bestFit="1" customWidth="1"/>
    <col min="6" max="6" width="56.21875" bestFit="1" customWidth="1"/>
    <col min="7" max="7" width="6.88671875" bestFit="1" customWidth="1"/>
    <col min="8" max="8" width="10.109375" bestFit="1" customWidth="1"/>
    <col min="9" max="9" width="56.21875" bestFit="1" customWidth="1"/>
    <col min="10" max="10" width="12.77734375" bestFit="1" customWidth="1"/>
  </cols>
  <sheetData>
    <row r="1" spans="1:10" x14ac:dyDescent="0.3">
      <c r="A1" s="2" t="s">
        <v>17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24</v>
      </c>
      <c r="I1" s="2" t="s">
        <v>25</v>
      </c>
      <c r="J1" s="2" t="s">
        <v>26</v>
      </c>
    </row>
    <row r="2" spans="1:10" x14ac:dyDescent="0.3">
      <c r="A2" t="s">
        <v>27</v>
      </c>
      <c r="B2" t="s">
        <v>28</v>
      </c>
      <c r="C2" t="s">
        <v>29</v>
      </c>
      <c r="D2" t="s">
        <v>30</v>
      </c>
      <c r="E2">
        <f t="shared" ref="E2:E65" si="0">COUNTIF($A$2:$A$225,"&lt;="&amp;A2)</f>
        <v>6</v>
      </c>
      <c r="F2" t="str">
        <f>IFERROR(INDEX($A$2:$A$225,MATCH(ROWS($E$2:E2),$E$2:$E$225,0)),"")</f>
        <v>21ST CENTURY PUBLIC ACADEMY</v>
      </c>
      <c r="G2">
        <f>IF(ISERROR(SEARCH('Calendar Input'!$C$7,$F2)),0,1)</f>
        <v>1</v>
      </c>
      <c r="H2">
        <f>IF($G2=0,"",COUNTIF($G$2:G2,1))</f>
        <v>1</v>
      </c>
      <c r="I2" t="str">
        <f t="shared" ref="I2:I65" si="1">IFERROR(INDEX(F1:F225,MATCH(ROW(H1),H1:H225,0)),"")</f>
        <v>21ST CENTURY PUBLIC ACADEMY</v>
      </c>
      <c r="J2" t="str">
        <f t="shared" ref="J2:J65" si="2">IF(C2="D","District",IF(C2="LC","Local Charter",IF(C2="SC","State Charter","")))</f>
        <v>District</v>
      </c>
    </row>
    <row r="3" spans="1:10" x14ac:dyDescent="0.3">
      <c r="A3" t="s">
        <v>31</v>
      </c>
      <c r="B3" t="s">
        <v>32</v>
      </c>
      <c r="C3" t="s">
        <v>29</v>
      </c>
      <c r="D3" t="s">
        <v>33</v>
      </c>
      <c r="E3">
        <f t="shared" si="0"/>
        <v>10</v>
      </c>
      <c r="F3" t="str">
        <f>IFERROR(INDEX($A$2:$A$225,MATCH(ROWS($E$2:E3),$E$2:$E$225,0)),"")</f>
        <v>ABQ CHARTER ACADEMY</v>
      </c>
      <c r="G3">
        <f>IF(ISERROR(SEARCH('Calendar Input'!$C$7,$F3)),0,1)</f>
        <v>1</v>
      </c>
      <c r="H3">
        <f>IF($G3=0,"",COUNTIF($G$2:G3,1))</f>
        <v>2</v>
      </c>
      <c r="I3" t="str">
        <f t="shared" si="1"/>
        <v>ABQ CHARTER ACADEMY</v>
      </c>
      <c r="J3" t="str">
        <f t="shared" si="2"/>
        <v>District</v>
      </c>
    </row>
    <row r="4" spans="1:10" x14ac:dyDescent="0.3">
      <c r="A4" t="s">
        <v>34</v>
      </c>
      <c r="B4" t="s">
        <v>35</v>
      </c>
      <c r="C4" t="s">
        <v>36</v>
      </c>
      <c r="D4" t="s">
        <v>37</v>
      </c>
      <c r="E4">
        <f t="shared" si="0"/>
        <v>4</v>
      </c>
      <c r="F4" t="str">
        <f>IFERROR(INDEX($A$2:$A$225,MATCH(ROWS($E$2:E4),$E$2:$E$225,0)),"")</f>
        <v>ACADEMY FOR TECH &amp; CLASSICS</v>
      </c>
      <c r="G4">
        <f>IF(ISERROR(SEARCH('Calendar Input'!$C$7,$F4)),0,1)</f>
        <v>1</v>
      </c>
      <c r="H4">
        <f>IF($G4=0,"",COUNTIF($G$2:G4,1))</f>
        <v>3</v>
      </c>
      <c r="I4" t="str">
        <f t="shared" si="1"/>
        <v>ACADEMY FOR TECH &amp; CLASSICS</v>
      </c>
      <c r="J4" t="str">
        <f t="shared" si="2"/>
        <v>Local Charter</v>
      </c>
    </row>
    <row r="5" spans="1:10" x14ac:dyDescent="0.3">
      <c r="A5" t="s">
        <v>38</v>
      </c>
      <c r="B5" t="s">
        <v>39</v>
      </c>
      <c r="C5" t="s">
        <v>36</v>
      </c>
      <c r="D5" t="s">
        <v>40</v>
      </c>
      <c r="E5">
        <f t="shared" si="0"/>
        <v>2</v>
      </c>
      <c r="F5" t="str">
        <f>IFERROR(INDEX($A$2:$A$225,MATCH(ROWS($E$2:E5),$E$2:$E$225,0)),"")</f>
        <v>ACE LEADERSHIP HIGH SCHOOL</v>
      </c>
      <c r="G5">
        <f>IF(ISERROR(SEARCH('Calendar Input'!$C$7,$F5)),0,1)</f>
        <v>1</v>
      </c>
      <c r="H5">
        <f>IF($G5=0,"",COUNTIF($G$2:G5,1))</f>
        <v>4</v>
      </c>
      <c r="I5" t="str">
        <f t="shared" si="1"/>
        <v>ACE LEADERSHIP HIGH SCHOOL</v>
      </c>
      <c r="J5" t="str">
        <f t="shared" si="2"/>
        <v>Local Charter</v>
      </c>
    </row>
    <row r="6" spans="1:10" x14ac:dyDescent="0.3">
      <c r="A6" t="s">
        <v>41</v>
      </c>
      <c r="B6" t="s">
        <v>42</v>
      </c>
      <c r="C6" t="s">
        <v>36</v>
      </c>
      <c r="D6" t="s">
        <v>43</v>
      </c>
      <c r="E6">
        <f t="shared" si="0"/>
        <v>13</v>
      </c>
      <c r="F6" t="str">
        <f>IFERROR(INDEX($A$2:$A$225,MATCH(ROWS($E$2:E6),$E$2:$E$225,0)),"")</f>
        <v>ACES TECHNICAL CHARTER SCHOOL</v>
      </c>
      <c r="G6">
        <f>IF(ISERROR(SEARCH('Calendar Input'!$C$7,$F6)),0,1)</f>
        <v>1</v>
      </c>
      <c r="H6">
        <f>IF($G6=0,"",COUNTIF($G$2:G6,1))</f>
        <v>5</v>
      </c>
      <c r="I6" t="str">
        <f t="shared" si="1"/>
        <v>ACES TECHNICAL CHARTER SCHOOL</v>
      </c>
      <c r="J6" t="str">
        <f t="shared" si="2"/>
        <v>Local Charter</v>
      </c>
    </row>
    <row r="7" spans="1:10" x14ac:dyDescent="0.3">
      <c r="A7" t="s">
        <v>44</v>
      </c>
      <c r="B7" t="s">
        <v>45</v>
      </c>
      <c r="C7" t="s">
        <v>36</v>
      </c>
      <c r="D7" t="s">
        <v>46</v>
      </c>
      <c r="E7">
        <f t="shared" si="0"/>
        <v>15</v>
      </c>
      <c r="F7" t="str">
        <f>IFERROR(INDEX($A$2:$A$225,MATCH(ROWS($E$2:E7),$E$2:$E$225,0)),"")</f>
        <v>ALAMOGORDO PUBLIC SCHOOLS</v>
      </c>
      <c r="G7">
        <f>IF(ISERROR(SEARCH('Calendar Input'!$C$7,$F7)),0,1)</f>
        <v>1</v>
      </c>
      <c r="H7">
        <f>IF($G7=0,"",COUNTIF($G$2:G7,1))</f>
        <v>6</v>
      </c>
      <c r="I7" t="str">
        <f t="shared" si="1"/>
        <v>ALAMOGORDO PUBLIC SCHOOLS</v>
      </c>
      <c r="J7" t="str">
        <f t="shared" si="2"/>
        <v>Local Charter</v>
      </c>
    </row>
    <row r="8" spans="1:10" x14ac:dyDescent="0.3">
      <c r="A8" t="s">
        <v>47</v>
      </c>
      <c r="B8" t="s">
        <v>48</v>
      </c>
      <c r="C8" t="s">
        <v>36</v>
      </c>
      <c r="D8" t="s">
        <v>49</v>
      </c>
      <c r="E8">
        <f t="shared" si="0"/>
        <v>32</v>
      </c>
      <c r="F8" t="str">
        <f>IFERROR(INDEX($A$2:$A$225,MATCH(ROWS($E$2:E8),$E$2:$E$225,0)),"")</f>
        <v>ALBUQUERQUE BILINGUAL ACADEMY</v>
      </c>
      <c r="G8">
        <f>IF(ISERROR(SEARCH('Calendar Input'!$C$7,$F8)),0,1)</f>
        <v>1</v>
      </c>
      <c r="H8">
        <f>IF($G8=0,"",COUNTIF($G$2:G8,1))</f>
        <v>7</v>
      </c>
      <c r="I8" t="str">
        <f t="shared" si="1"/>
        <v>ALBUQUERQUE BILINGUAL ACADEMY</v>
      </c>
      <c r="J8" t="str">
        <f t="shared" si="2"/>
        <v>Local Charter</v>
      </c>
    </row>
    <row r="9" spans="1:10" x14ac:dyDescent="0.3">
      <c r="A9" t="s">
        <v>50</v>
      </c>
      <c r="B9" t="s">
        <v>51</v>
      </c>
      <c r="C9" t="s">
        <v>36</v>
      </c>
      <c r="D9" t="s">
        <v>52</v>
      </c>
      <c r="E9">
        <f t="shared" si="0"/>
        <v>33</v>
      </c>
      <c r="F9" t="str">
        <f>IFERROR(INDEX($A$2:$A$225,MATCH(ROWS($E$2:E9),$E$2:$E$225,0)),"")</f>
        <v>ALBUQUERQUE COLLEGIATE CHARTER SCHOOL</v>
      </c>
      <c r="G9">
        <f>IF(ISERROR(SEARCH('Calendar Input'!$C$7,$F9)),0,1)</f>
        <v>1</v>
      </c>
      <c r="H9">
        <f>IF($G9=0,"",COUNTIF($G$2:G9,1))</f>
        <v>8</v>
      </c>
      <c r="I9" t="str">
        <f t="shared" si="1"/>
        <v>ALBUQUERQUE COLLEGIATE CHARTER SCHOOL</v>
      </c>
      <c r="J9" t="str">
        <f t="shared" si="2"/>
        <v>Local Charter</v>
      </c>
    </row>
    <row r="10" spans="1:10" x14ac:dyDescent="0.3">
      <c r="A10" t="s">
        <v>53</v>
      </c>
      <c r="B10" t="s">
        <v>54</v>
      </c>
      <c r="C10" t="s">
        <v>36</v>
      </c>
      <c r="D10" t="s">
        <v>55</v>
      </c>
      <c r="E10">
        <f t="shared" si="0"/>
        <v>39</v>
      </c>
      <c r="F10" t="str">
        <f>IFERROR(INDEX($A$2:$A$225,MATCH(ROWS($E$2:E10),$E$2:$E$225,0)),"")</f>
        <v>ALBUQUERQUE INSTITUTE FOR MATH AND SCIENCE</v>
      </c>
      <c r="G10">
        <f>IF(ISERROR(SEARCH('Calendar Input'!$C$7,$F10)),0,1)</f>
        <v>1</v>
      </c>
      <c r="H10">
        <f>IF($G10=0,"",COUNTIF($G$2:G10,1))</f>
        <v>9</v>
      </c>
      <c r="I10" t="str">
        <f t="shared" si="1"/>
        <v>ALBUQUERQUE INSTITUTE FOR MATH AND SCIENCE</v>
      </c>
      <c r="J10" t="str">
        <f t="shared" si="2"/>
        <v>Local Charter</v>
      </c>
    </row>
    <row r="11" spans="1:10" x14ac:dyDescent="0.3">
      <c r="A11" t="s">
        <v>56</v>
      </c>
      <c r="B11" t="s">
        <v>57</v>
      </c>
      <c r="C11" t="s">
        <v>36</v>
      </c>
      <c r="D11" t="s">
        <v>58</v>
      </c>
      <c r="E11">
        <f t="shared" si="0"/>
        <v>41</v>
      </c>
      <c r="F11" t="str">
        <f>IFERROR(INDEX($A$2:$A$225,MATCH(ROWS($E$2:E11),$E$2:$E$225,0)),"")</f>
        <v>ALBUQUERQUE PUBLIC SCHOOLS</v>
      </c>
      <c r="G11">
        <f>IF(ISERROR(SEARCH('Calendar Input'!$C$7,$F11)),0,1)</f>
        <v>1</v>
      </c>
      <c r="H11">
        <f>IF($G11=0,"",COUNTIF($G$2:G11,1))</f>
        <v>10</v>
      </c>
      <c r="I11" t="str">
        <f t="shared" si="1"/>
        <v>ALBUQUERQUE PUBLIC SCHOOLS</v>
      </c>
      <c r="J11" t="str">
        <f t="shared" si="2"/>
        <v>Local Charter</v>
      </c>
    </row>
    <row r="12" spans="1:10" x14ac:dyDescent="0.3">
      <c r="A12" t="s">
        <v>59</v>
      </c>
      <c r="B12" t="s">
        <v>60</v>
      </c>
      <c r="C12" t="s">
        <v>61</v>
      </c>
      <c r="D12" t="s">
        <v>62</v>
      </c>
      <c r="E12">
        <f t="shared" si="0"/>
        <v>42</v>
      </c>
      <c r="F12" t="str">
        <f>IFERROR(INDEX($A$2:$A$225,MATCH(ROWS($E$2:E12),$E$2:$E$225,0)),"")</f>
        <v>ALBUQUERQUE SCHOOL OF EXCELLENCE</v>
      </c>
      <c r="G12">
        <f>IF(ISERROR(SEARCH('Calendar Input'!$C$7,$F12)),0,1)</f>
        <v>1</v>
      </c>
      <c r="H12">
        <f>IF($G12=0,"",COUNTIF($G$2:G12,1))</f>
        <v>11</v>
      </c>
      <c r="I12" t="str">
        <f t="shared" si="1"/>
        <v>ALBUQUERQUE SCHOOL OF EXCELLENCE</v>
      </c>
      <c r="J12" t="str">
        <f t="shared" si="2"/>
        <v>State Charter</v>
      </c>
    </row>
    <row r="13" spans="1:10" x14ac:dyDescent="0.3">
      <c r="A13" t="s">
        <v>63</v>
      </c>
      <c r="B13" t="s">
        <v>64</v>
      </c>
      <c r="C13" t="s">
        <v>36</v>
      </c>
      <c r="D13" t="s">
        <v>65</v>
      </c>
      <c r="E13">
        <f t="shared" si="0"/>
        <v>49</v>
      </c>
      <c r="F13" t="str">
        <f>IFERROR(INDEX($A$2:$A$225,MATCH(ROWS($E$2:E13),$E$2:$E$225,0)),"")</f>
        <v>ALBUQUERQUE SIGN LANGUAGE ACADEMY</v>
      </c>
      <c r="G13">
        <f>IF(ISERROR(SEARCH('Calendar Input'!$C$7,$F13)),0,1)</f>
        <v>1</v>
      </c>
      <c r="H13">
        <f>IF($G13=0,"",COUNTIF($G$2:G13,1))</f>
        <v>12</v>
      </c>
      <c r="I13" t="str">
        <f t="shared" si="1"/>
        <v>ALBUQUERQUE SIGN LANGUAGE ACADEMY</v>
      </c>
      <c r="J13" t="str">
        <f t="shared" si="2"/>
        <v>Local Charter</v>
      </c>
    </row>
    <row r="14" spans="1:10" x14ac:dyDescent="0.3">
      <c r="A14" t="s">
        <v>66</v>
      </c>
      <c r="B14" t="s">
        <v>67</v>
      </c>
      <c r="C14" t="s">
        <v>36</v>
      </c>
      <c r="D14" t="s">
        <v>68</v>
      </c>
      <c r="E14">
        <f t="shared" si="0"/>
        <v>54</v>
      </c>
      <c r="F14" t="str">
        <f>IFERROR(INDEX($A$2:$A$225,MATCH(ROWS($E$2:E14),$E$2:$E$225,0)),"")</f>
        <v>ALBUQUERQUE TALENT DEVELOPMENT SECONDARY</v>
      </c>
      <c r="G14">
        <f>IF(ISERROR(SEARCH('Calendar Input'!$C$7,$F14)),0,1)</f>
        <v>1</v>
      </c>
      <c r="H14">
        <f>IF($G14=0,"",COUNTIF($G$2:G14,1))</f>
        <v>13</v>
      </c>
      <c r="I14" t="str">
        <f t="shared" si="1"/>
        <v>ALBUQUERQUE TALENT DEVELOPMENT SECONDARY</v>
      </c>
      <c r="J14" t="str">
        <f t="shared" si="2"/>
        <v>Local Charter</v>
      </c>
    </row>
    <row r="15" spans="1:10" x14ac:dyDescent="0.3">
      <c r="A15" t="s">
        <v>69</v>
      </c>
      <c r="B15" t="s">
        <v>70</v>
      </c>
      <c r="C15" t="s">
        <v>36</v>
      </c>
      <c r="D15" t="s">
        <v>71</v>
      </c>
      <c r="E15">
        <f t="shared" si="0"/>
        <v>55</v>
      </c>
      <c r="F15" t="str">
        <f>IFERROR(INDEX($A$2:$A$225,MATCH(ROWS($E$2:E15),$E$2:$E$225,0)),"")</f>
        <v>ALDO LEOPOLD CHARTER SCHOOL</v>
      </c>
      <c r="G15">
        <f>IF(ISERROR(SEARCH('Calendar Input'!$C$7,$F15)),0,1)</f>
        <v>1</v>
      </c>
      <c r="H15">
        <f>IF($G15=0,"",COUNTIF($G$2:G15,1))</f>
        <v>14</v>
      </c>
      <c r="I15" t="str">
        <f t="shared" si="1"/>
        <v>ALDO LEOPOLD CHARTER SCHOOL</v>
      </c>
      <c r="J15" t="str">
        <f t="shared" si="2"/>
        <v>Local Charter</v>
      </c>
    </row>
    <row r="16" spans="1:10" x14ac:dyDescent="0.3">
      <c r="A16" t="s">
        <v>72</v>
      </c>
      <c r="B16" t="s">
        <v>73</v>
      </c>
      <c r="C16" t="s">
        <v>36</v>
      </c>
      <c r="D16" t="s">
        <v>74</v>
      </c>
      <c r="E16">
        <f t="shared" si="0"/>
        <v>69</v>
      </c>
      <c r="F16" t="str">
        <f>IFERROR(INDEX($A$2:$A$225,MATCH(ROWS($E$2:E16),$E$2:$E$225,0)),"")</f>
        <v>ALICE KING COMMUNITY SCHOOL</v>
      </c>
      <c r="G16">
        <f>IF(ISERROR(SEARCH('Calendar Input'!$C$7,$F16)),0,1)</f>
        <v>1</v>
      </c>
      <c r="H16">
        <f>IF($G16=0,"",COUNTIF($G$2:G16,1))</f>
        <v>15</v>
      </c>
      <c r="I16" t="str">
        <f t="shared" si="1"/>
        <v>ALICE KING COMMUNITY SCHOOL</v>
      </c>
      <c r="J16" t="str">
        <f t="shared" si="2"/>
        <v>Local Charter</v>
      </c>
    </row>
    <row r="17" spans="1:10" x14ac:dyDescent="0.3">
      <c r="A17" t="s">
        <v>75</v>
      </c>
      <c r="B17" t="s">
        <v>76</v>
      </c>
      <c r="C17" t="s">
        <v>36</v>
      </c>
      <c r="D17" t="s">
        <v>77</v>
      </c>
      <c r="E17">
        <f t="shared" si="0"/>
        <v>70</v>
      </c>
      <c r="F17" t="str">
        <f>IFERROR(INDEX($A$2:$A$225,MATCH(ROWS($E$2:E17),$E$2:$E$225,0)),"")</f>
        <v>ALMA D' ARTE CHARTER HS</v>
      </c>
      <c r="G17">
        <f>IF(ISERROR(SEARCH('Calendar Input'!$C$7,$F17)),0,1)</f>
        <v>1</v>
      </c>
      <c r="H17">
        <f>IF($G17=0,"",COUNTIF($G$2:G17,1))</f>
        <v>16</v>
      </c>
      <c r="I17" t="str">
        <f t="shared" si="1"/>
        <v>ALMA D' ARTE CHARTER HS</v>
      </c>
      <c r="J17" t="str">
        <f t="shared" si="2"/>
        <v>Local Charter</v>
      </c>
    </row>
    <row r="18" spans="1:10" x14ac:dyDescent="0.3">
      <c r="A18" t="s">
        <v>78</v>
      </c>
      <c r="B18" t="s">
        <v>79</v>
      </c>
      <c r="C18" t="s">
        <v>36</v>
      </c>
      <c r="D18" t="s">
        <v>80</v>
      </c>
      <c r="E18">
        <f t="shared" si="0"/>
        <v>75</v>
      </c>
      <c r="F18" t="str">
        <f>IFERROR(INDEX($A$2:$A$225,MATCH(ROWS($E$2:E18),$E$2:$E$225,0)),"")</f>
        <v>ALTURA PREPARATORY SCHOOL</v>
      </c>
      <c r="G18">
        <f>IF(ISERROR(SEARCH('Calendar Input'!$C$7,$F18)),0,1)</f>
        <v>1</v>
      </c>
      <c r="H18">
        <f>IF($G18=0,"",COUNTIF($G$2:G18,1))</f>
        <v>17</v>
      </c>
      <c r="I18" t="str">
        <f t="shared" si="1"/>
        <v>ALTURA PREPARATORY SCHOOL</v>
      </c>
      <c r="J18" t="str">
        <f t="shared" si="2"/>
        <v>Local Charter</v>
      </c>
    </row>
    <row r="19" spans="1:10" x14ac:dyDescent="0.3">
      <c r="A19" t="s">
        <v>81</v>
      </c>
      <c r="B19" t="s">
        <v>82</v>
      </c>
      <c r="C19" t="s">
        <v>36</v>
      </c>
      <c r="D19" t="s">
        <v>83</v>
      </c>
      <c r="E19">
        <f t="shared" si="0"/>
        <v>175</v>
      </c>
      <c r="F19" t="str">
        <f>IFERROR(INDEX($A$2:$A$225,MATCH(ROWS($E$2:E19),$E$2:$E$225,0)),"")</f>
        <v>AMY BIEHL CHARTER SCHOOL</v>
      </c>
      <c r="G19">
        <f>IF(ISERROR(SEARCH('Calendar Input'!$C$7,$F19)),0,1)</f>
        <v>1</v>
      </c>
      <c r="H19">
        <f>IF($G19=0,"",COUNTIF($G$2:G19,1))</f>
        <v>18</v>
      </c>
      <c r="I19" t="str">
        <f t="shared" si="1"/>
        <v>AMY BIEHL CHARTER SCHOOL</v>
      </c>
      <c r="J19" t="str">
        <f t="shared" si="2"/>
        <v>Local Charter</v>
      </c>
    </row>
    <row r="20" spans="1:10" x14ac:dyDescent="0.3">
      <c r="A20" t="s">
        <v>84</v>
      </c>
      <c r="B20" t="s">
        <v>85</v>
      </c>
      <c r="C20" t="s">
        <v>36</v>
      </c>
      <c r="D20" t="s">
        <v>86</v>
      </c>
      <c r="E20">
        <f t="shared" si="0"/>
        <v>86</v>
      </c>
      <c r="F20" t="str">
        <f>IFERROR(INDEX($A$2:$A$225,MATCH(ROWS($E$2:E20),$E$2:$E$225,0)),"")</f>
        <v>ANANSI CHARTER SCHOOL</v>
      </c>
      <c r="G20">
        <f>IF(ISERROR(SEARCH('Calendar Input'!$C$7,$F20)),0,1)</f>
        <v>1</v>
      </c>
      <c r="H20">
        <f>IF($G20=0,"",COUNTIF($G$2:G20,1))</f>
        <v>19</v>
      </c>
      <c r="I20" t="str">
        <f t="shared" si="1"/>
        <v>ANANSI CHARTER SCHOOL</v>
      </c>
      <c r="J20" t="str">
        <f t="shared" si="2"/>
        <v>Local Charter</v>
      </c>
    </row>
    <row r="21" spans="1:10" x14ac:dyDescent="0.3">
      <c r="A21" t="s">
        <v>87</v>
      </c>
      <c r="B21" t="s">
        <v>88</v>
      </c>
      <c r="C21" t="s">
        <v>36</v>
      </c>
      <c r="D21" t="s">
        <v>89</v>
      </c>
      <c r="E21">
        <f t="shared" si="0"/>
        <v>97</v>
      </c>
      <c r="F21" t="str">
        <f>IFERROR(INDEX($A$2:$A$225,MATCH(ROWS($E$2:E21),$E$2:$E$225,0)),"")</f>
        <v>ANIMAS PUBLIC SCHOOLS</v>
      </c>
      <c r="G21">
        <f>IF(ISERROR(SEARCH('Calendar Input'!$C$7,$F21)),0,1)</f>
        <v>1</v>
      </c>
      <c r="H21">
        <f>IF($G21=0,"",COUNTIF($G$2:G21,1))</f>
        <v>20</v>
      </c>
      <c r="I21" t="str">
        <f t="shared" si="1"/>
        <v>ANIMAS PUBLIC SCHOOLS</v>
      </c>
      <c r="J21" t="str">
        <f t="shared" si="2"/>
        <v>Local Charter</v>
      </c>
    </row>
    <row r="22" spans="1:10" x14ac:dyDescent="0.3">
      <c r="A22" t="s">
        <v>90</v>
      </c>
      <c r="B22" t="s">
        <v>91</v>
      </c>
      <c r="C22" t="s">
        <v>36</v>
      </c>
      <c r="D22" t="s">
        <v>92</v>
      </c>
      <c r="E22">
        <f t="shared" si="0"/>
        <v>112</v>
      </c>
      <c r="F22" t="str">
        <f>IFERROR(INDEX($A$2:$A$225,MATCH(ROWS($E$2:E22),$E$2:$E$225,0)),"")</f>
        <v>ARTESIA PUBLIC SCHOOLS</v>
      </c>
      <c r="G22">
        <f>IF(ISERROR(SEARCH('Calendar Input'!$C$7,$F22)),0,1)</f>
        <v>1</v>
      </c>
      <c r="H22">
        <f>IF($G22=0,"",COUNTIF($G$2:G22,1))</f>
        <v>21</v>
      </c>
      <c r="I22" t="str">
        <f t="shared" si="1"/>
        <v>ARTESIA PUBLIC SCHOOLS</v>
      </c>
      <c r="J22" t="str">
        <f t="shared" si="2"/>
        <v>Local Charter</v>
      </c>
    </row>
    <row r="23" spans="1:10" x14ac:dyDescent="0.3">
      <c r="A23" t="s">
        <v>93</v>
      </c>
      <c r="B23" t="s">
        <v>94</v>
      </c>
      <c r="C23" t="s">
        <v>36</v>
      </c>
      <c r="D23" t="s">
        <v>95</v>
      </c>
      <c r="E23">
        <f t="shared" si="0"/>
        <v>118</v>
      </c>
      <c r="F23" t="str">
        <f>IFERROR(INDEX($A$2:$A$225,MATCH(ROWS($E$2:E23),$E$2:$E$225,0)),"")</f>
        <v>AZTEC MUNICIPAL SCHOOLS</v>
      </c>
      <c r="G23">
        <f>IF(ISERROR(SEARCH('Calendar Input'!$C$7,$F23)),0,1)</f>
        <v>1</v>
      </c>
      <c r="H23">
        <f>IF($G23=0,"",COUNTIF($G$2:G23,1))</f>
        <v>22</v>
      </c>
      <c r="I23" t="str">
        <f t="shared" si="1"/>
        <v>AZTEC MUNICIPAL SCHOOLS</v>
      </c>
      <c r="J23" t="str">
        <f t="shared" si="2"/>
        <v>Local Charter</v>
      </c>
    </row>
    <row r="24" spans="1:10" x14ac:dyDescent="0.3">
      <c r="A24" t="s">
        <v>96</v>
      </c>
      <c r="B24" t="s">
        <v>97</v>
      </c>
      <c r="C24" t="s">
        <v>36</v>
      </c>
      <c r="D24" t="s">
        <v>98</v>
      </c>
      <c r="E24">
        <f t="shared" si="0"/>
        <v>120</v>
      </c>
      <c r="F24" t="str">
        <f>IFERROR(INDEX($A$2:$A$225,MATCH(ROWS($E$2:E24),$E$2:$E$225,0)),"")</f>
        <v>BELEN CONSOLIDATED SCHOOLS</v>
      </c>
      <c r="G24">
        <f>IF(ISERROR(SEARCH('Calendar Input'!$C$7,$F24)),0,1)</f>
        <v>1</v>
      </c>
      <c r="H24">
        <f>IF($G24=0,"",COUNTIF($G$2:G24,1))</f>
        <v>23</v>
      </c>
      <c r="I24" t="str">
        <f t="shared" si="1"/>
        <v>BELEN CONSOLIDATED SCHOOLS</v>
      </c>
      <c r="J24" t="str">
        <f t="shared" si="2"/>
        <v>Local Charter</v>
      </c>
    </row>
    <row r="25" spans="1:10" x14ac:dyDescent="0.3">
      <c r="A25" t="s">
        <v>99</v>
      </c>
      <c r="B25" t="s">
        <v>100</v>
      </c>
      <c r="C25" t="s">
        <v>36</v>
      </c>
      <c r="D25" t="s">
        <v>101</v>
      </c>
      <c r="E25">
        <f t="shared" si="0"/>
        <v>176</v>
      </c>
      <c r="F25" t="str">
        <f>IFERROR(INDEX($A$2:$A$225,MATCH(ROWS($E$2:E25),$E$2:$E$225,0)),"")</f>
        <v>BERNALILLO PUBLIC SCHOOL</v>
      </c>
      <c r="G25">
        <f>IF(ISERROR(SEARCH('Calendar Input'!$C$7,$F25)),0,1)</f>
        <v>1</v>
      </c>
      <c r="H25">
        <f>IF($G25=0,"",COUNTIF($G$2:G25,1))</f>
        <v>24</v>
      </c>
      <c r="I25" t="str">
        <f t="shared" si="1"/>
        <v>BERNALILLO PUBLIC SCHOOL</v>
      </c>
      <c r="J25" t="str">
        <f t="shared" si="2"/>
        <v>Local Charter</v>
      </c>
    </row>
    <row r="26" spans="1:10" x14ac:dyDescent="0.3">
      <c r="A26" t="s">
        <v>102</v>
      </c>
      <c r="B26" t="s">
        <v>103</v>
      </c>
      <c r="C26" t="s">
        <v>36</v>
      </c>
      <c r="D26" t="s">
        <v>104</v>
      </c>
      <c r="E26">
        <f t="shared" si="0"/>
        <v>124</v>
      </c>
      <c r="F26" t="str">
        <f>IFERROR(INDEX($A$2:$A$225,MATCH(ROWS($E$2:E26),$E$2:$E$225,0)),"")</f>
        <v>BLOOMFIELD SCHOOLS</v>
      </c>
      <c r="G26">
        <f>IF(ISERROR(SEARCH('Calendar Input'!$C$7,$F26)),0,1)</f>
        <v>1</v>
      </c>
      <c r="H26">
        <f>IF($G26=0,"",COUNTIF($G$2:G26,1))</f>
        <v>25</v>
      </c>
      <c r="I26" t="str">
        <f t="shared" si="1"/>
        <v>BLOOMFIELD SCHOOLS</v>
      </c>
      <c r="J26" t="str">
        <f t="shared" si="2"/>
        <v>Local Charter</v>
      </c>
    </row>
    <row r="27" spans="1:10" x14ac:dyDescent="0.3">
      <c r="A27" t="s">
        <v>105</v>
      </c>
      <c r="B27" t="s">
        <v>106</v>
      </c>
      <c r="C27" t="s">
        <v>36</v>
      </c>
      <c r="D27" t="s">
        <v>107</v>
      </c>
      <c r="E27">
        <f t="shared" si="0"/>
        <v>101</v>
      </c>
      <c r="F27" t="str">
        <f>IFERROR(INDEX($A$2:$A$225,MATCH(ROWS($E$2:E27),$E$2:$E$225,0)),"")</f>
        <v>CAPITAN MUNICIPAL SCHOOLS</v>
      </c>
      <c r="G27">
        <f>IF(ISERROR(SEARCH('Calendar Input'!$C$7,$F27)),0,1)</f>
        <v>1</v>
      </c>
      <c r="H27">
        <f>IF($G27=0,"",COUNTIF($G$2:G27,1))</f>
        <v>26</v>
      </c>
      <c r="I27" t="str">
        <f t="shared" si="1"/>
        <v>CAPITAN MUNICIPAL SCHOOLS</v>
      </c>
      <c r="J27" t="str">
        <f t="shared" si="2"/>
        <v>Local Charter</v>
      </c>
    </row>
    <row r="28" spans="1:10" x14ac:dyDescent="0.3">
      <c r="A28" t="s">
        <v>108</v>
      </c>
      <c r="B28" t="s">
        <v>109</v>
      </c>
      <c r="C28" t="s">
        <v>36</v>
      </c>
      <c r="D28" t="s">
        <v>110</v>
      </c>
      <c r="E28">
        <f t="shared" si="0"/>
        <v>131</v>
      </c>
      <c r="F28" t="str">
        <f>IFERROR(INDEX($A$2:$A$225,MATCH(ROWS($E$2:E28),$E$2:$E$225,0)),"")</f>
        <v>CARLSBAD MUNICIPAL SCHOOLS</v>
      </c>
      <c r="G28">
        <f>IF(ISERROR(SEARCH('Calendar Input'!$C$7,$F28)),0,1)</f>
        <v>1</v>
      </c>
      <c r="H28">
        <f>IF($G28=0,"",COUNTIF($G$2:G28,1))</f>
        <v>27</v>
      </c>
      <c r="I28" t="str">
        <f t="shared" si="1"/>
        <v>CARLSBAD MUNICIPAL SCHOOLS</v>
      </c>
      <c r="J28" t="str">
        <f t="shared" si="2"/>
        <v>Local Charter</v>
      </c>
    </row>
    <row r="29" spans="1:10" x14ac:dyDescent="0.3">
      <c r="A29" t="s">
        <v>111</v>
      </c>
      <c r="B29" t="s">
        <v>112</v>
      </c>
      <c r="C29" t="s">
        <v>36</v>
      </c>
      <c r="D29" t="s">
        <v>113</v>
      </c>
      <c r="E29">
        <f t="shared" si="0"/>
        <v>141</v>
      </c>
      <c r="F29" t="str">
        <f>IFERROR(INDEX($A$2:$A$225,MATCH(ROWS($E$2:E29),$E$2:$E$225,0)),"")</f>
        <v>CARRIZOZO MUNICIPAL SCHOOLS</v>
      </c>
      <c r="G29">
        <f>IF(ISERROR(SEARCH('Calendar Input'!$C$7,$F29)),0,1)</f>
        <v>1</v>
      </c>
      <c r="H29">
        <f>IF($G29=0,"",COUNTIF($G$2:G29,1))</f>
        <v>28</v>
      </c>
      <c r="I29" t="str">
        <f t="shared" si="1"/>
        <v>CARRIZOZO MUNICIPAL SCHOOLS</v>
      </c>
      <c r="J29" t="str">
        <f t="shared" si="2"/>
        <v>Local Charter</v>
      </c>
    </row>
    <row r="30" spans="1:10" x14ac:dyDescent="0.3">
      <c r="A30" t="s">
        <v>114</v>
      </c>
      <c r="B30" t="s">
        <v>115</v>
      </c>
      <c r="C30" t="s">
        <v>36</v>
      </c>
      <c r="D30" t="s">
        <v>116</v>
      </c>
      <c r="E30">
        <f t="shared" si="0"/>
        <v>153</v>
      </c>
      <c r="F30" t="str">
        <f>IFERROR(INDEX($A$2:$A$225,MATCH(ROWS($E$2:E30),$E$2:$E$225,0)),"")</f>
        <v>CENTRAL CONSOLIDATED SCHOOLS</v>
      </c>
      <c r="G30">
        <f>IF(ISERROR(SEARCH('Calendar Input'!$C$7,$F30)),0,1)</f>
        <v>1</v>
      </c>
      <c r="H30">
        <f>IF($G30=0,"",COUNTIF($G$2:G30,1))</f>
        <v>29</v>
      </c>
      <c r="I30" t="str">
        <f t="shared" si="1"/>
        <v>CENTRAL CONSOLIDATED SCHOOLS</v>
      </c>
      <c r="J30" t="str">
        <f t="shared" si="2"/>
        <v>Local Charter</v>
      </c>
    </row>
    <row r="31" spans="1:10" x14ac:dyDescent="0.3">
      <c r="A31" t="s">
        <v>117</v>
      </c>
      <c r="B31" t="s">
        <v>118</v>
      </c>
      <c r="C31" t="s">
        <v>36</v>
      </c>
      <c r="D31" t="s">
        <v>119</v>
      </c>
      <c r="E31">
        <f t="shared" si="0"/>
        <v>158</v>
      </c>
      <c r="F31" t="str">
        <f>IFERROR(INDEX($A$2:$A$225,MATCH(ROWS($E$2:E31),$E$2:$E$225,0)),"")</f>
        <v>CESAR CHAVEZ COMMUNITY SCHOOL</v>
      </c>
      <c r="G31">
        <f>IF(ISERROR(SEARCH('Calendar Input'!$C$7,$F31)),0,1)</f>
        <v>1</v>
      </c>
      <c r="H31">
        <f>IF($G31=0,"",COUNTIF($G$2:G31,1))</f>
        <v>30</v>
      </c>
      <c r="I31" t="str">
        <f t="shared" si="1"/>
        <v>CESAR CHAVEZ COMMUNITY SCHOOL</v>
      </c>
      <c r="J31" t="str">
        <f t="shared" si="2"/>
        <v>Local Charter</v>
      </c>
    </row>
    <row r="32" spans="1:10" x14ac:dyDescent="0.3">
      <c r="A32" t="s">
        <v>120</v>
      </c>
      <c r="B32" t="s">
        <v>121</v>
      </c>
      <c r="C32" t="s">
        <v>36</v>
      </c>
      <c r="D32" t="s">
        <v>122</v>
      </c>
      <c r="E32">
        <f t="shared" si="0"/>
        <v>171</v>
      </c>
      <c r="F32" t="str">
        <f>IFERROR(INDEX($A$2:$A$225,MATCH(ROWS($E$2:E32),$E$2:$E$225,0)),"")</f>
        <v>CHAMA VALLEY INDEPENDENT SCHOOL</v>
      </c>
      <c r="G32">
        <f>IF(ISERROR(SEARCH('Calendar Input'!$C$7,$F32)),0,1)</f>
        <v>1</v>
      </c>
      <c r="H32">
        <f>IF($G32=0,"",COUNTIF($G$2:G32,1))</f>
        <v>31</v>
      </c>
      <c r="I32" t="str">
        <f t="shared" si="1"/>
        <v>CHAMA VALLEY INDEPENDENT SCHOOL</v>
      </c>
      <c r="J32" t="str">
        <f t="shared" si="2"/>
        <v>Local Charter</v>
      </c>
    </row>
    <row r="33" spans="1:10" x14ac:dyDescent="0.3">
      <c r="A33" t="s">
        <v>123</v>
      </c>
      <c r="B33" t="s">
        <v>124</v>
      </c>
      <c r="C33" t="s">
        <v>36</v>
      </c>
      <c r="D33" t="s">
        <v>125</v>
      </c>
      <c r="E33">
        <f t="shared" si="0"/>
        <v>185</v>
      </c>
      <c r="F33" t="str">
        <f>IFERROR(INDEX($A$2:$A$225,MATCH(ROWS($E$2:E33),$E$2:$E$225,0)),"")</f>
        <v>CHRISTINE DUNCAN HERITAGE ACADEMY</v>
      </c>
      <c r="G33">
        <f>IF(ISERROR(SEARCH('Calendar Input'!$C$7,$F33)),0,1)</f>
        <v>1</v>
      </c>
      <c r="H33">
        <f>IF($G33=0,"",COUNTIF($G$2:G33,1))</f>
        <v>32</v>
      </c>
      <c r="I33" t="str">
        <f t="shared" si="1"/>
        <v>CHRISTINE DUNCAN HERITAGE ACADEMY</v>
      </c>
      <c r="J33" t="str">
        <f t="shared" si="2"/>
        <v>Local Charter</v>
      </c>
    </row>
    <row r="34" spans="1:10" x14ac:dyDescent="0.3">
      <c r="A34" t="s">
        <v>126</v>
      </c>
      <c r="B34" t="s">
        <v>127</v>
      </c>
      <c r="C34" t="s">
        <v>36</v>
      </c>
      <c r="D34" t="s">
        <v>128</v>
      </c>
      <c r="E34">
        <f t="shared" si="0"/>
        <v>189</v>
      </c>
      <c r="F34" t="str">
        <f>IFERROR(INDEX($A$2:$A$225,MATCH(ROWS($E$2:E34),$E$2:$E$225,0)),"")</f>
        <v>CIEN AGUAS INTERNATIONAL SCHOOL</v>
      </c>
      <c r="G34">
        <f>IF(ISERROR(SEARCH('Calendar Input'!$C$7,$F34)),0,1)</f>
        <v>1</v>
      </c>
      <c r="H34">
        <f>IF($G34=0,"",COUNTIF($G$2:G34,1))</f>
        <v>33</v>
      </c>
      <c r="I34" t="str">
        <f t="shared" si="1"/>
        <v>CIEN AGUAS INTERNATIONAL SCHOOL</v>
      </c>
      <c r="J34" t="str">
        <f t="shared" si="2"/>
        <v>Local Charter</v>
      </c>
    </row>
    <row r="35" spans="1:10" x14ac:dyDescent="0.3">
      <c r="D35" t="s">
        <v>129</v>
      </c>
      <c r="E35">
        <f t="shared" si="0"/>
        <v>0</v>
      </c>
      <c r="F35" t="str">
        <f>IFERROR(INDEX($A$2:$A$225,MATCH(ROWS($E$2:E35),$E$2:$E$225,0)),"")</f>
        <v>CIMARRON MUNICIPAL SCHOOLS</v>
      </c>
      <c r="G35">
        <f>IF(ISERROR(SEARCH('Calendar Input'!$C$7,$F35)),0,1)</f>
        <v>1</v>
      </c>
      <c r="H35">
        <f>IF($G35=0,"",COUNTIF($G$2:G35,1))</f>
        <v>34</v>
      </c>
      <c r="I35" t="str">
        <f t="shared" si="1"/>
        <v>CIMARRON MUNICIPAL SCHOOLS</v>
      </c>
      <c r="J35" t="str">
        <f t="shared" si="2"/>
        <v/>
      </c>
    </row>
    <row r="36" spans="1:10" x14ac:dyDescent="0.3">
      <c r="A36" t="s">
        <v>130</v>
      </c>
      <c r="B36" t="s">
        <v>131</v>
      </c>
      <c r="C36" t="s">
        <v>29</v>
      </c>
      <c r="D36" t="s">
        <v>132</v>
      </c>
      <c r="E36">
        <f t="shared" si="0"/>
        <v>20</v>
      </c>
      <c r="F36" t="str">
        <f>IFERROR(INDEX($A$2:$A$225,MATCH(ROWS($E$2:E36),$E$2:$E$225,0)),"")</f>
        <v>CLAYTON MUNICIPAL SCHOOLS</v>
      </c>
      <c r="G36">
        <f>IF(ISERROR(SEARCH('Calendar Input'!$C$7,$F36)),0,1)</f>
        <v>1</v>
      </c>
      <c r="H36">
        <f>IF($G36=0,"",COUNTIF($G$2:G36,1))</f>
        <v>35</v>
      </c>
      <c r="I36" t="str">
        <f t="shared" si="1"/>
        <v>CLAYTON MUNICIPAL SCHOOLS</v>
      </c>
      <c r="J36" t="str">
        <f t="shared" si="2"/>
        <v>District</v>
      </c>
    </row>
    <row r="37" spans="1:10" x14ac:dyDescent="0.3">
      <c r="A37" t="s">
        <v>133</v>
      </c>
      <c r="B37" t="s">
        <v>134</v>
      </c>
      <c r="C37" t="s">
        <v>29</v>
      </c>
      <c r="D37" t="s">
        <v>135</v>
      </c>
      <c r="E37">
        <f t="shared" si="0"/>
        <v>21</v>
      </c>
      <c r="F37" t="str">
        <f>IFERROR(INDEX($A$2:$A$225,MATCH(ROWS($E$2:E37),$E$2:$E$225,0)),"")</f>
        <v>CLOUDCROFT MUNICIPAL SCHOOLS</v>
      </c>
      <c r="G37">
        <f>IF(ISERROR(SEARCH('Calendar Input'!$C$7,$F37)),0,1)</f>
        <v>1</v>
      </c>
      <c r="H37">
        <f>IF($G37=0,"",COUNTIF($G$2:G37,1))</f>
        <v>36</v>
      </c>
      <c r="I37" t="str">
        <f t="shared" si="1"/>
        <v>CLOUDCROFT MUNICIPAL SCHOOLS</v>
      </c>
      <c r="J37" t="str">
        <f t="shared" si="2"/>
        <v>District</v>
      </c>
    </row>
    <row r="38" spans="1:10" x14ac:dyDescent="0.3">
      <c r="A38" t="s">
        <v>136</v>
      </c>
      <c r="B38" t="s">
        <v>137</v>
      </c>
      <c r="C38" t="s">
        <v>29</v>
      </c>
      <c r="D38" t="s">
        <v>138</v>
      </c>
      <c r="E38">
        <f t="shared" si="0"/>
        <v>22</v>
      </c>
      <c r="F38" t="str">
        <f>IFERROR(INDEX($A$2:$A$225,MATCH(ROWS($E$2:E38),$E$2:$E$225,0)),"")</f>
        <v>CLOVIS MUNICIPAL SCHOOLS</v>
      </c>
      <c r="G38">
        <f>IF(ISERROR(SEARCH('Calendar Input'!$C$7,$F38)),0,1)</f>
        <v>1</v>
      </c>
      <c r="H38">
        <f>IF($G38=0,"",COUNTIF($G$2:G38,1))</f>
        <v>37</v>
      </c>
      <c r="I38" t="str">
        <f t="shared" si="1"/>
        <v>CLOVIS MUNICIPAL SCHOOLS</v>
      </c>
      <c r="J38" t="str">
        <f t="shared" si="2"/>
        <v>District</v>
      </c>
    </row>
    <row r="39" spans="1:10" x14ac:dyDescent="0.3">
      <c r="A39" t="s">
        <v>139</v>
      </c>
      <c r="B39" t="s">
        <v>140</v>
      </c>
      <c r="C39" t="s">
        <v>36</v>
      </c>
      <c r="D39" t="s">
        <v>141</v>
      </c>
      <c r="E39">
        <f t="shared" si="0"/>
        <v>116</v>
      </c>
      <c r="F39" t="str">
        <f>IFERROR(INDEX($A$2:$A$225,MATCH(ROWS($E$2:E39),$E$2:$E$225,0)),"")</f>
        <v>COBRE CONSOLIDATE SCHOOLS</v>
      </c>
      <c r="G39">
        <f>IF(ISERROR(SEARCH('Calendar Input'!$C$7,$F39)),0,1)</f>
        <v>1</v>
      </c>
      <c r="H39">
        <f>IF($G39=0,"",COUNTIF($G$2:G39,1))</f>
        <v>38</v>
      </c>
      <c r="I39" t="str">
        <f t="shared" si="1"/>
        <v>COBRE CONSOLIDATE SCHOOLS</v>
      </c>
      <c r="J39" t="str">
        <f t="shared" si="2"/>
        <v>Local Charter</v>
      </c>
    </row>
    <row r="40" spans="1:10" x14ac:dyDescent="0.3">
      <c r="D40" t="s">
        <v>129</v>
      </c>
      <c r="E40">
        <f t="shared" si="0"/>
        <v>0</v>
      </c>
      <c r="F40" t="str">
        <f>IFERROR(INDEX($A$2:$A$225,MATCH(ROWS($E$2:E40),$E$2:$E$225,0)),"")</f>
        <v>CORAL COMMUNITY CHARTER</v>
      </c>
      <c r="G40">
        <f>IF(ISERROR(SEARCH('Calendar Input'!$C$7,$F40)),0,1)</f>
        <v>1</v>
      </c>
      <c r="H40">
        <f>IF($G40=0,"",COUNTIF($G$2:G40,1))</f>
        <v>39</v>
      </c>
      <c r="I40" t="str">
        <f t="shared" si="1"/>
        <v>CORAL COMMUNITY CHARTER</v>
      </c>
      <c r="J40" t="str">
        <f t="shared" si="2"/>
        <v/>
      </c>
    </row>
    <row r="41" spans="1:10" x14ac:dyDescent="0.3">
      <c r="A41" t="s">
        <v>142</v>
      </c>
      <c r="B41" t="s">
        <v>143</v>
      </c>
      <c r="C41" t="s">
        <v>29</v>
      </c>
      <c r="D41" t="s">
        <v>144</v>
      </c>
      <c r="E41">
        <f t="shared" si="0"/>
        <v>23</v>
      </c>
      <c r="F41" t="str">
        <f>IFERROR(INDEX($A$2:$A$225,MATCH(ROWS($E$2:E41),$E$2:$E$225,0)),"")</f>
        <v>CORONA PUBLIC SCHOOLS</v>
      </c>
      <c r="G41">
        <f>IF(ISERROR(SEARCH('Calendar Input'!$C$7,$F41)),0,1)</f>
        <v>1</v>
      </c>
      <c r="H41">
        <f>IF($G41=0,"",COUNTIF($G$2:G41,1))</f>
        <v>40</v>
      </c>
      <c r="I41" t="str">
        <f t="shared" si="1"/>
        <v>CORONA PUBLIC SCHOOLS</v>
      </c>
      <c r="J41" t="str">
        <f t="shared" si="2"/>
        <v>District</v>
      </c>
    </row>
    <row r="42" spans="1:10" x14ac:dyDescent="0.3">
      <c r="A42" t="s">
        <v>145</v>
      </c>
      <c r="B42" t="s">
        <v>146</v>
      </c>
      <c r="C42" t="s">
        <v>29</v>
      </c>
      <c r="D42" t="s">
        <v>147</v>
      </c>
      <c r="E42">
        <f t="shared" si="0"/>
        <v>24</v>
      </c>
      <c r="F42" t="str">
        <f>IFERROR(INDEX($A$2:$A$225,MATCH(ROWS($E$2:E42),$E$2:$E$225,0)),"")</f>
        <v>CORRALES INTERNATIONAL SCHOOL</v>
      </c>
      <c r="G42">
        <f>IF(ISERROR(SEARCH('Calendar Input'!$C$7,$F42)),0,1)</f>
        <v>1</v>
      </c>
      <c r="H42">
        <f>IF($G42=0,"",COUNTIF($G$2:G42,1))</f>
        <v>41</v>
      </c>
      <c r="I42" t="str">
        <f t="shared" si="1"/>
        <v>CORRALES INTERNATIONAL SCHOOL</v>
      </c>
      <c r="J42" t="str">
        <f t="shared" si="2"/>
        <v>District</v>
      </c>
    </row>
    <row r="43" spans="1:10" x14ac:dyDescent="0.3">
      <c r="A43" t="s">
        <v>148</v>
      </c>
      <c r="B43" t="s">
        <v>149</v>
      </c>
      <c r="C43" t="s">
        <v>29</v>
      </c>
      <c r="D43" t="s">
        <v>150</v>
      </c>
      <c r="E43">
        <f t="shared" si="0"/>
        <v>25</v>
      </c>
      <c r="F43" t="str">
        <f>IFERROR(INDEX($A$2:$A$225,MATCH(ROWS($E$2:E43),$E$2:$E$225,0)),"")</f>
        <v>COTTONWOOD CLASSICAL PREPARATORY SCHOOL</v>
      </c>
      <c r="G43">
        <f>IF(ISERROR(SEARCH('Calendar Input'!$C$7,$F43)),0,1)</f>
        <v>1</v>
      </c>
      <c r="H43">
        <f>IF($G43=0,"",COUNTIF($G$2:G43,1))</f>
        <v>42</v>
      </c>
      <c r="I43" t="str">
        <f t="shared" si="1"/>
        <v>COTTONWOOD CLASSICAL PREPARATORY SCHOOL</v>
      </c>
      <c r="J43" t="str">
        <f t="shared" si="2"/>
        <v>District</v>
      </c>
    </row>
    <row r="44" spans="1:10" x14ac:dyDescent="0.3">
      <c r="A44" t="s">
        <v>151</v>
      </c>
      <c r="B44" t="s">
        <v>152</v>
      </c>
      <c r="C44" t="s">
        <v>29</v>
      </c>
      <c r="D44" t="s">
        <v>153</v>
      </c>
      <c r="E44">
        <f t="shared" si="0"/>
        <v>26</v>
      </c>
      <c r="F44" t="str">
        <f>IFERROR(INDEX($A$2:$A$225,MATCH(ROWS($E$2:E44),$E$2:$E$225,0)),"")</f>
        <v>COTTONWOOD VALLEY CHARTER SCHOOL</v>
      </c>
      <c r="G44">
        <f>IF(ISERROR(SEARCH('Calendar Input'!$C$7,$F44)),0,1)</f>
        <v>1</v>
      </c>
      <c r="H44">
        <f>IF($G44=0,"",COUNTIF($G$2:G44,1))</f>
        <v>43</v>
      </c>
      <c r="I44" t="str">
        <f t="shared" si="1"/>
        <v>COTTONWOOD VALLEY CHARTER SCHOOL</v>
      </c>
      <c r="J44" t="str">
        <f t="shared" si="2"/>
        <v>District</v>
      </c>
    </row>
    <row r="45" spans="1:10" x14ac:dyDescent="0.3">
      <c r="A45" t="s">
        <v>154</v>
      </c>
      <c r="B45" t="s">
        <v>155</v>
      </c>
      <c r="C45" t="s">
        <v>29</v>
      </c>
      <c r="D45" t="s">
        <v>156</v>
      </c>
      <c r="E45">
        <f t="shared" si="0"/>
        <v>27</v>
      </c>
      <c r="F45" t="str">
        <f>IFERROR(INDEX($A$2:$A$225,MATCH(ROWS($E$2:E45),$E$2:$E$225,0)),"")</f>
        <v>CUBA INDEPENDENT SCHOOLS</v>
      </c>
      <c r="G45">
        <f>IF(ISERROR(SEARCH('Calendar Input'!$C$7,$F45)),0,1)</f>
        <v>1</v>
      </c>
      <c r="H45">
        <f>IF($G45=0,"",COUNTIF($G$2:G45,1))</f>
        <v>44</v>
      </c>
      <c r="I45" t="str">
        <f t="shared" si="1"/>
        <v>CUBA INDEPENDENT SCHOOLS</v>
      </c>
      <c r="J45" t="str">
        <f t="shared" si="2"/>
        <v>District</v>
      </c>
    </row>
    <row r="46" spans="1:10" x14ac:dyDescent="0.3">
      <c r="A46" t="s">
        <v>157</v>
      </c>
      <c r="B46" t="s">
        <v>158</v>
      </c>
      <c r="C46" t="s">
        <v>36</v>
      </c>
      <c r="D46" t="s">
        <v>159</v>
      </c>
      <c r="E46">
        <f t="shared" si="0"/>
        <v>83</v>
      </c>
      <c r="F46" t="str">
        <f>IFERROR(INDEX($A$2:$A$225,MATCH(ROWS($E$2:E46),$E$2:$E$225,0)),"")</f>
        <v>DEMING CESAR CHAVEZ CHARTER SCHOOL</v>
      </c>
      <c r="G46">
        <f>IF(ISERROR(SEARCH('Calendar Input'!$C$7,$F46)),0,1)</f>
        <v>1</v>
      </c>
      <c r="H46">
        <f>IF($G46=0,"",COUNTIF($G$2:G46,1))</f>
        <v>45</v>
      </c>
      <c r="I46" t="str">
        <f t="shared" si="1"/>
        <v>DEMING CESAR CHAVEZ CHARTER SCHOOL</v>
      </c>
      <c r="J46" t="str">
        <f t="shared" si="2"/>
        <v>Local Charter</v>
      </c>
    </row>
    <row r="47" spans="1:10" x14ac:dyDescent="0.3">
      <c r="A47" t="s">
        <v>160</v>
      </c>
      <c r="B47" t="s">
        <v>161</v>
      </c>
      <c r="C47" t="s">
        <v>61</v>
      </c>
      <c r="D47" t="s">
        <v>162</v>
      </c>
      <c r="E47">
        <f t="shared" si="0"/>
        <v>126</v>
      </c>
      <c r="F47" t="str">
        <f>IFERROR(INDEX($A$2:$A$225,MATCH(ROWS($E$2:E47),$E$2:$E$225,0)),"")</f>
        <v>DEMING PUBLIC SCHOOLS</v>
      </c>
      <c r="G47">
        <f>IF(ISERROR(SEARCH('Calendar Input'!$C$7,$F47)),0,1)</f>
        <v>1</v>
      </c>
      <c r="H47">
        <f>IF($G47=0,"",COUNTIF($G$2:G47,1))</f>
        <v>46</v>
      </c>
      <c r="I47" t="str">
        <f t="shared" si="1"/>
        <v>DEMING PUBLIC SCHOOLS</v>
      </c>
      <c r="J47" t="str">
        <f t="shared" si="2"/>
        <v>State Charter</v>
      </c>
    </row>
    <row r="48" spans="1:10" x14ac:dyDescent="0.3">
      <c r="D48" t="s">
        <v>129</v>
      </c>
      <c r="E48">
        <f t="shared" si="0"/>
        <v>0</v>
      </c>
      <c r="F48" t="str">
        <f>IFERROR(INDEX($A$2:$A$225,MATCH(ROWS($E$2:E48),$E$2:$E$225,0)),"")</f>
        <v>DES MOINES SCHOOLS</v>
      </c>
      <c r="G48">
        <f>IF(ISERROR(SEARCH('Calendar Input'!$C$7,$F48)),0,1)</f>
        <v>1</v>
      </c>
      <c r="H48">
        <f>IF($G48=0,"",COUNTIF($G$2:G48,1))</f>
        <v>47</v>
      </c>
      <c r="I48" t="str">
        <f t="shared" si="1"/>
        <v>DES MOINES SCHOOLS</v>
      </c>
      <c r="J48" t="str">
        <f t="shared" si="2"/>
        <v/>
      </c>
    </row>
    <row r="49" spans="1:10" x14ac:dyDescent="0.3">
      <c r="A49" t="s">
        <v>163</v>
      </c>
      <c r="B49" t="s">
        <v>164</v>
      </c>
      <c r="C49" t="s">
        <v>29</v>
      </c>
      <c r="D49" t="s">
        <v>165</v>
      </c>
      <c r="E49">
        <f t="shared" si="0"/>
        <v>28</v>
      </c>
      <c r="F49" t="str">
        <f>IFERROR(INDEX($A$2:$A$225,MATCH(ROWS($E$2:E49),$E$2:$E$225,0)),"")</f>
        <v>DEXTER CONSOLIDATED SCHOOL DISTRICT</v>
      </c>
      <c r="G49">
        <f>IF(ISERROR(SEARCH('Calendar Input'!$C$7,$F49)),0,1)</f>
        <v>1</v>
      </c>
      <c r="H49">
        <f>IF($G49=0,"",COUNTIF($G$2:G49,1))</f>
        <v>48</v>
      </c>
      <c r="I49" t="str">
        <f t="shared" si="1"/>
        <v>DEXTER CONSOLIDATED SCHOOL DISTRICT</v>
      </c>
      <c r="J49" t="str">
        <f t="shared" si="2"/>
        <v>District</v>
      </c>
    </row>
    <row r="50" spans="1:10" x14ac:dyDescent="0.3">
      <c r="A50" t="s">
        <v>166</v>
      </c>
      <c r="B50" t="s">
        <v>167</v>
      </c>
      <c r="C50" t="s">
        <v>29</v>
      </c>
      <c r="D50" t="s">
        <v>168</v>
      </c>
      <c r="E50">
        <f t="shared" si="0"/>
        <v>29</v>
      </c>
      <c r="F50" t="str">
        <f>IFERROR(INDEX($A$2:$A$225,MATCH(ROWS($E$2:E50),$E$2:$E$225,0)),"")</f>
        <v>DIGITAL ARTS &amp; TECHNOLOGY ACADEMY</v>
      </c>
      <c r="G50">
        <f>IF(ISERROR(SEARCH('Calendar Input'!$C$7,$F50)),0,1)</f>
        <v>1</v>
      </c>
      <c r="H50">
        <f>IF($G50=0,"",COUNTIF($G$2:G50,1))</f>
        <v>49</v>
      </c>
      <c r="I50" t="str">
        <f t="shared" si="1"/>
        <v>DIGITAL ARTS &amp; TECHNOLOGY ACADEMY</v>
      </c>
      <c r="J50" t="str">
        <f t="shared" si="2"/>
        <v>District</v>
      </c>
    </row>
    <row r="51" spans="1:10" x14ac:dyDescent="0.3">
      <c r="A51" t="s">
        <v>169</v>
      </c>
      <c r="B51" t="s">
        <v>2046</v>
      </c>
      <c r="C51" t="s">
        <v>61</v>
      </c>
      <c r="D51" t="s">
        <v>171</v>
      </c>
      <c r="E51">
        <f t="shared" si="0"/>
        <v>51</v>
      </c>
      <c r="F51" t="str">
        <f>IFERROR(INDEX($A$2:$A$225,MATCH(ROWS($E$2:E51),$E$2:$E$225,0)),"")</f>
        <v>DORA CONSOLIDATED SCHOOL</v>
      </c>
      <c r="G51">
        <f>IF(ISERROR(SEARCH('Calendar Input'!$C$7,$F51)),0,1)</f>
        <v>1</v>
      </c>
      <c r="H51">
        <f>IF($G51=0,"",COUNTIF($G$2:G51,1))</f>
        <v>50</v>
      </c>
      <c r="I51" t="str">
        <f t="shared" si="1"/>
        <v>DORA CONSOLIDATED SCHOOL</v>
      </c>
      <c r="J51" t="str">
        <f t="shared" si="2"/>
        <v>State Charter</v>
      </c>
    </row>
    <row r="52" spans="1:10" x14ac:dyDescent="0.3">
      <c r="D52" t="s">
        <v>129</v>
      </c>
      <c r="E52">
        <f t="shared" si="0"/>
        <v>0</v>
      </c>
      <c r="F52" t="str">
        <f>IFERROR(INDEX($A$2:$A$225,MATCH(ROWS($E$2:E52),$E$2:$E$225,0)),"")</f>
        <v>DREAM DINE' CHARTER SCHOOL</v>
      </c>
      <c r="G52">
        <f>IF(ISERROR(SEARCH('Calendar Input'!$C$7,$F52)),0,1)</f>
        <v>1</v>
      </c>
      <c r="H52">
        <f>IF($G52=0,"",COUNTIF($G$2:G52,1))</f>
        <v>51</v>
      </c>
      <c r="I52" t="str">
        <f t="shared" si="1"/>
        <v>DREAM DINE' CHARTER SCHOOL</v>
      </c>
      <c r="J52" t="str">
        <f t="shared" si="2"/>
        <v/>
      </c>
    </row>
    <row r="53" spans="1:10" x14ac:dyDescent="0.3">
      <c r="A53" t="s">
        <v>172</v>
      </c>
      <c r="B53" t="s">
        <v>173</v>
      </c>
      <c r="C53" t="s">
        <v>29</v>
      </c>
      <c r="D53" t="s">
        <v>174</v>
      </c>
      <c r="E53">
        <f t="shared" si="0"/>
        <v>31</v>
      </c>
      <c r="F53" t="str">
        <f>IFERROR(INDEX($A$2:$A$225,MATCH(ROWS($E$2:E53),$E$2:$E$225,0)),"")</f>
        <v>DULCE INDEPENDENT SCHOOLS</v>
      </c>
      <c r="G53">
        <f>IF(ISERROR(SEARCH('Calendar Input'!$C$7,$F53)),0,1)</f>
        <v>1</v>
      </c>
      <c r="H53">
        <f>IF($G53=0,"",COUNTIF($G$2:G53,1))</f>
        <v>52</v>
      </c>
      <c r="I53" t="str">
        <f t="shared" si="1"/>
        <v>DULCE INDEPENDENT SCHOOLS</v>
      </c>
      <c r="J53" t="str">
        <f t="shared" si="2"/>
        <v>District</v>
      </c>
    </row>
    <row r="54" spans="1:10" x14ac:dyDescent="0.3">
      <c r="A54" t="s">
        <v>175</v>
      </c>
      <c r="B54" t="s">
        <v>176</v>
      </c>
      <c r="C54" t="s">
        <v>29</v>
      </c>
      <c r="D54" t="s">
        <v>177</v>
      </c>
      <c r="E54">
        <f t="shared" si="0"/>
        <v>34</v>
      </c>
      <c r="F54" t="str">
        <f>IFERROR(INDEX($A$2:$A$225,MATCH(ROWS($E$2:E54),$E$2:$E$225,0)),"")</f>
        <v>DZIL DIT L'OOI SCHOOL OF EMPOWERMENT &amp; PERSEVERANCE</v>
      </c>
      <c r="G54">
        <f>IF(ISERROR(SEARCH('Calendar Input'!$C$7,$F54)),0,1)</f>
        <v>1</v>
      </c>
      <c r="H54">
        <f>IF($G54=0,"",COUNTIF($G$2:G54,1))</f>
        <v>53</v>
      </c>
      <c r="I54" t="str">
        <f t="shared" si="1"/>
        <v>DZIL DIT L'OOI SCHOOL OF EMPOWERMENT &amp; PERSEVERANCE</v>
      </c>
      <c r="J54" t="str">
        <f t="shared" si="2"/>
        <v>District</v>
      </c>
    </row>
    <row r="55" spans="1:10" x14ac:dyDescent="0.3">
      <c r="A55" t="s">
        <v>178</v>
      </c>
      <c r="B55" t="s">
        <v>179</v>
      </c>
      <c r="C55" t="s">
        <v>36</v>
      </c>
      <c r="D55" t="s">
        <v>180</v>
      </c>
      <c r="E55">
        <f t="shared" si="0"/>
        <v>114</v>
      </c>
      <c r="F55" t="str">
        <f>IFERROR(INDEX($A$2:$A$225,MATCH(ROWS($E$2:E55),$E$2:$E$225,0)),"")</f>
        <v>EAST MOUNTAIN HIGH SCHOOL</v>
      </c>
      <c r="G55">
        <f>IF(ISERROR(SEARCH('Calendar Input'!$C$7,$F55)),0,1)</f>
        <v>1</v>
      </c>
      <c r="H55">
        <f>IF($G55=0,"",COUNTIF($G$2:G55,1))</f>
        <v>54</v>
      </c>
      <c r="I55" t="str">
        <f t="shared" si="1"/>
        <v>EAST MOUNTAIN HIGH SCHOOL</v>
      </c>
      <c r="J55" t="str">
        <f t="shared" si="2"/>
        <v>Local Charter</v>
      </c>
    </row>
    <row r="56" spans="1:10" x14ac:dyDescent="0.3">
      <c r="D56" t="s">
        <v>129</v>
      </c>
      <c r="E56">
        <f t="shared" si="0"/>
        <v>0</v>
      </c>
      <c r="F56" t="str">
        <f>IFERROR(INDEX($A$2:$A$225,MATCH(ROWS($E$2:E56),$E$2:$E$225,0)),"")</f>
        <v>EL CAMINO REAL ACADEMY</v>
      </c>
      <c r="G56">
        <f>IF(ISERROR(SEARCH('Calendar Input'!$C$7,$F56)),0,1)</f>
        <v>1</v>
      </c>
      <c r="H56">
        <f>IF($G56=0,"",COUNTIF($G$2:G56,1))</f>
        <v>55</v>
      </c>
      <c r="I56" t="str">
        <f t="shared" si="1"/>
        <v>EL CAMINO REAL ACADEMY</v>
      </c>
      <c r="J56" t="str">
        <f t="shared" si="2"/>
        <v/>
      </c>
    </row>
    <row r="57" spans="1:10" x14ac:dyDescent="0.3">
      <c r="A57" t="s">
        <v>181</v>
      </c>
      <c r="B57" t="s">
        <v>182</v>
      </c>
      <c r="C57" t="s">
        <v>29</v>
      </c>
      <c r="D57" t="s">
        <v>183</v>
      </c>
      <c r="E57">
        <f t="shared" si="0"/>
        <v>35</v>
      </c>
      <c r="F57" t="str">
        <f>IFERROR(INDEX($A$2:$A$225,MATCH(ROWS($E$2:E57),$E$2:$E$225,0)),"")</f>
        <v>ELIDA MUNICIPAL SCHOOLS</v>
      </c>
      <c r="G57">
        <f>IF(ISERROR(SEARCH('Calendar Input'!$C$7,$F57)),0,1)</f>
        <v>1</v>
      </c>
      <c r="H57">
        <f>IF($G57=0,"",COUNTIF($G$2:G57,1))</f>
        <v>56</v>
      </c>
      <c r="I57" t="str">
        <f t="shared" si="1"/>
        <v>ELIDA MUNICIPAL SCHOOLS</v>
      </c>
      <c r="J57" t="str">
        <f t="shared" si="2"/>
        <v>District</v>
      </c>
    </row>
    <row r="58" spans="1:10" x14ac:dyDescent="0.3">
      <c r="A58" t="s">
        <v>184</v>
      </c>
      <c r="B58" t="s">
        <v>185</v>
      </c>
      <c r="C58" t="s">
        <v>29</v>
      </c>
      <c r="D58" t="s">
        <v>186</v>
      </c>
      <c r="E58">
        <f t="shared" si="0"/>
        <v>36</v>
      </c>
      <c r="F58" t="str">
        <f>IFERROR(INDEX($A$2:$A$225,MATCH(ROWS($E$2:E58),$E$2:$E$225,0)),"")</f>
        <v>ESPANOLA PUBLIC SCHOOL DISTRICT</v>
      </c>
      <c r="G58">
        <f>IF(ISERROR(SEARCH('Calendar Input'!$C$7,$F58)),0,1)</f>
        <v>1</v>
      </c>
      <c r="H58">
        <f>IF($G58=0,"",COUNTIF($G$2:G58,1))</f>
        <v>57</v>
      </c>
      <c r="I58" t="str">
        <f t="shared" si="1"/>
        <v>ESPANOLA PUBLIC SCHOOL DISTRICT</v>
      </c>
      <c r="J58" t="str">
        <f t="shared" si="2"/>
        <v>District</v>
      </c>
    </row>
    <row r="59" spans="1:10" x14ac:dyDescent="0.3">
      <c r="A59" t="s">
        <v>187</v>
      </c>
      <c r="B59" t="s">
        <v>188</v>
      </c>
      <c r="C59" t="s">
        <v>29</v>
      </c>
      <c r="D59" t="s">
        <v>189</v>
      </c>
      <c r="E59">
        <f t="shared" si="0"/>
        <v>37</v>
      </c>
      <c r="F59" t="str">
        <f>IFERROR(INDEX($A$2:$A$225,MATCH(ROWS($E$2:E59),$E$2:$E$225,0)),"")</f>
        <v>ESTANCIA MUNICIPAL SCHOOLS</v>
      </c>
      <c r="G59">
        <f>IF(ISERROR(SEARCH('Calendar Input'!$C$7,$F59)),0,1)</f>
        <v>1</v>
      </c>
      <c r="H59">
        <f>IF($G59=0,"",COUNTIF($G$2:G59,1))</f>
        <v>58</v>
      </c>
      <c r="I59" t="str">
        <f t="shared" si="1"/>
        <v>ESTANCIA MUNICIPAL SCHOOLS</v>
      </c>
      <c r="J59" t="str">
        <f t="shared" si="2"/>
        <v>District</v>
      </c>
    </row>
    <row r="60" spans="1:10" x14ac:dyDescent="0.3">
      <c r="A60" t="s">
        <v>190</v>
      </c>
      <c r="B60" t="s">
        <v>191</v>
      </c>
      <c r="C60" t="s">
        <v>29</v>
      </c>
      <c r="D60" t="s">
        <v>192</v>
      </c>
      <c r="E60">
        <f t="shared" si="0"/>
        <v>38</v>
      </c>
      <c r="F60" t="str">
        <f>IFERROR(INDEX($A$2:$A$225,MATCH(ROWS($E$2:E60),$E$2:$E$225,0)),"")</f>
        <v>ESTANCIA VALLEY CLASSICAL ACADEMY</v>
      </c>
      <c r="G60">
        <f>IF(ISERROR(SEARCH('Calendar Input'!$C$7,$F60)),0,1)</f>
        <v>1</v>
      </c>
      <c r="H60">
        <f>IF($G60=0,"",COUNTIF($G$2:G60,1))</f>
        <v>59</v>
      </c>
      <c r="I60" t="str">
        <f t="shared" si="1"/>
        <v>ESTANCIA VALLEY CLASSICAL ACADEMY</v>
      </c>
      <c r="J60" t="str">
        <f t="shared" si="2"/>
        <v>District</v>
      </c>
    </row>
    <row r="61" spans="1:10" x14ac:dyDescent="0.3">
      <c r="A61" t="s">
        <v>193</v>
      </c>
      <c r="B61" t="s">
        <v>194</v>
      </c>
      <c r="C61" t="s">
        <v>29</v>
      </c>
      <c r="D61" t="s">
        <v>195</v>
      </c>
      <c r="E61">
        <f t="shared" si="0"/>
        <v>40</v>
      </c>
      <c r="F61" t="str">
        <f>IFERROR(INDEX($A$2:$A$225,MATCH(ROWS($E$2:E61),$E$2:$E$225,0)),"")</f>
        <v>EUNICE PUBLIC SCHOOLS</v>
      </c>
      <c r="G61">
        <f>IF(ISERROR(SEARCH('Calendar Input'!$C$7,$F61)),0,1)</f>
        <v>1</v>
      </c>
      <c r="H61">
        <f>IF($G61=0,"",COUNTIF($G$2:G61,1))</f>
        <v>60</v>
      </c>
      <c r="I61" t="str">
        <f t="shared" si="1"/>
        <v>EUNICE PUBLIC SCHOOLS</v>
      </c>
      <c r="J61" t="str">
        <f t="shared" si="2"/>
        <v>District</v>
      </c>
    </row>
    <row r="62" spans="1:10" x14ac:dyDescent="0.3">
      <c r="A62" t="s">
        <v>196</v>
      </c>
      <c r="B62" t="s">
        <v>197</v>
      </c>
      <c r="C62" t="s">
        <v>29</v>
      </c>
      <c r="D62" t="s">
        <v>198</v>
      </c>
      <c r="E62">
        <f t="shared" si="0"/>
        <v>44</v>
      </c>
      <c r="F62" t="str">
        <f>IFERROR(INDEX($A$2:$A$225,MATCH(ROWS($E$2:E62),$E$2:$E$225,0)),"")</f>
        <v>EXPLORE ACADEMY</v>
      </c>
      <c r="G62">
        <f>IF(ISERROR(SEARCH('Calendar Input'!$C$7,$F62)),0,1)</f>
        <v>1</v>
      </c>
      <c r="H62">
        <f>IF($G62=0,"",COUNTIF($G$2:G62,1))</f>
        <v>61</v>
      </c>
      <c r="I62" t="str">
        <f t="shared" si="1"/>
        <v>EXPLORE ACADEMY</v>
      </c>
      <c r="J62" t="str">
        <f t="shared" si="2"/>
        <v>District</v>
      </c>
    </row>
    <row r="63" spans="1:10" x14ac:dyDescent="0.3">
      <c r="A63" t="s">
        <v>199</v>
      </c>
      <c r="B63" t="s">
        <v>200</v>
      </c>
      <c r="C63" t="s">
        <v>29</v>
      </c>
      <c r="D63" t="s">
        <v>201</v>
      </c>
      <c r="E63">
        <f t="shared" si="0"/>
        <v>46</v>
      </c>
      <c r="F63" t="str">
        <f>IFERROR(INDEX($A$2:$A$225,MATCH(ROWS($E$2:E63),$E$2:$E$225,0)),"")</f>
        <v>EXPLORE ACADEMY -LAS CRUCES</v>
      </c>
      <c r="G63">
        <f>IF(ISERROR(SEARCH('Calendar Input'!$C$7,$F63)),0,1)</f>
        <v>1</v>
      </c>
      <c r="H63">
        <f>IF($G63=0,"",COUNTIF($G$2:G63,1))</f>
        <v>62</v>
      </c>
      <c r="I63" t="str">
        <f t="shared" si="1"/>
        <v>EXPLORE ACADEMY -LAS CRUCES</v>
      </c>
      <c r="J63" t="str">
        <f t="shared" si="2"/>
        <v>District</v>
      </c>
    </row>
    <row r="64" spans="1:10" x14ac:dyDescent="0.3">
      <c r="A64" t="s">
        <v>202</v>
      </c>
      <c r="B64" t="s">
        <v>203</v>
      </c>
      <c r="C64" t="s">
        <v>36</v>
      </c>
      <c r="D64" t="s">
        <v>204</v>
      </c>
      <c r="E64">
        <f t="shared" si="0"/>
        <v>45</v>
      </c>
      <c r="F64" t="str">
        <f>IFERROR(INDEX($A$2:$A$225,MATCH(ROWS($E$2:E64),$E$2:$E$225,0)),"")</f>
        <v>EXPLORE ACADEMY RIO RANCHO</v>
      </c>
      <c r="G64">
        <f>IF(ISERROR(SEARCH('Calendar Input'!$C$7,$F64)),0,1)</f>
        <v>1</v>
      </c>
      <c r="H64">
        <f>IF($G64=0,"",COUNTIF($G$2:G64,1))</f>
        <v>63</v>
      </c>
      <c r="I64" t="str">
        <f t="shared" si="1"/>
        <v>EXPLORE ACADEMY RIO RANCHO</v>
      </c>
      <c r="J64" t="str">
        <f t="shared" si="2"/>
        <v>Local Charter</v>
      </c>
    </row>
    <row r="65" spans="1:10" x14ac:dyDescent="0.3">
      <c r="D65" t="s">
        <v>129</v>
      </c>
      <c r="E65">
        <f t="shared" si="0"/>
        <v>0</v>
      </c>
      <c r="F65" t="str">
        <f>IFERROR(INDEX($A$2:$A$225,MATCH(ROWS($E$2:E65),$E$2:$E$225,0)),"")</f>
        <v>FARMINGTON MUNICIPAL SCHOOLS</v>
      </c>
      <c r="G65">
        <f>IF(ISERROR(SEARCH('Calendar Input'!$C$7,$F65)),0,1)</f>
        <v>1</v>
      </c>
      <c r="H65">
        <f>IF($G65=0,"",COUNTIF($G$2:G65,1))</f>
        <v>64</v>
      </c>
      <c r="I65" t="str">
        <f t="shared" si="1"/>
        <v>FARMINGTON MUNICIPAL SCHOOLS</v>
      </c>
      <c r="J65" t="str">
        <f t="shared" si="2"/>
        <v/>
      </c>
    </row>
    <row r="66" spans="1:10" x14ac:dyDescent="0.3">
      <c r="A66" t="s">
        <v>205</v>
      </c>
      <c r="B66" t="s">
        <v>206</v>
      </c>
      <c r="C66" t="s">
        <v>29</v>
      </c>
      <c r="D66" t="s">
        <v>207</v>
      </c>
      <c r="E66">
        <f t="shared" ref="E66:E129" si="3">COUNTIF($A$2:$A$225,"&lt;="&amp;A66)</f>
        <v>47</v>
      </c>
      <c r="F66" t="str">
        <f>IFERROR(INDEX($A$2:$A$225,MATCH(ROWS($E$2:E66),$E$2:$E$225,0)),"")</f>
        <v>FLOYD MUNICIPAL SCHOOL DISTRICT</v>
      </c>
      <c r="G66">
        <f>IF(ISERROR(SEARCH('Calendar Input'!$C$7,$F66)),0,1)</f>
        <v>1</v>
      </c>
      <c r="H66">
        <f>IF($G66=0,"",COUNTIF($G$2:G66,1))</f>
        <v>65</v>
      </c>
      <c r="I66" t="str">
        <f t="shared" ref="I66:I129" si="4">IFERROR(INDEX(F65:F289,MATCH(ROW(H65),H65:H289,0)),"")</f>
        <v>FLOYD MUNICIPAL SCHOOL DISTRICT</v>
      </c>
      <c r="J66" t="str">
        <f t="shared" ref="J66:J129" si="5">IF(C66="D","District",IF(C66="LC","Local Charter",IF(C66="SC","State Charter","")))</f>
        <v>District</v>
      </c>
    </row>
    <row r="67" spans="1:10" x14ac:dyDescent="0.3">
      <c r="A67" t="s">
        <v>208</v>
      </c>
      <c r="B67" t="s">
        <v>209</v>
      </c>
      <c r="C67" t="s">
        <v>29</v>
      </c>
      <c r="D67" t="s">
        <v>210</v>
      </c>
      <c r="E67">
        <f t="shared" si="3"/>
        <v>48</v>
      </c>
      <c r="F67" t="str">
        <f>IFERROR(INDEX($A$2:$A$225,MATCH(ROWS($E$2:E67),$E$2:$E$225,0)),"")</f>
        <v>FORT SUMNER MUNICIPAL SCHOOLS</v>
      </c>
      <c r="G67">
        <f>IF(ISERROR(SEARCH('Calendar Input'!$C$7,$F67)),0,1)</f>
        <v>1</v>
      </c>
      <c r="H67">
        <f>IF($G67=0,"",COUNTIF($G$2:G67,1))</f>
        <v>66</v>
      </c>
      <c r="I67" t="str">
        <f t="shared" si="4"/>
        <v>FORT SUMNER MUNICIPAL SCHOOLS</v>
      </c>
      <c r="J67" t="str">
        <f t="shared" si="5"/>
        <v>District</v>
      </c>
    </row>
    <row r="68" spans="1:10" x14ac:dyDescent="0.3">
      <c r="A68" t="s">
        <v>211</v>
      </c>
      <c r="B68" t="s">
        <v>212</v>
      </c>
      <c r="C68" t="s">
        <v>29</v>
      </c>
      <c r="D68" t="s">
        <v>213</v>
      </c>
      <c r="E68">
        <f t="shared" si="3"/>
        <v>50</v>
      </c>
      <c r="F68" t="str">
        <f>IFERROR(INDEX($A$2:$A$225,MATCH(ROWS($E$2:E68),$E$2:$E$225,0)),"")</f>
        <v>GADSDEN INDEPENDENT SCHOOLS</v>
      </c>
      <c r="G68">
        <f>IF(ISERROR(SEARCH('Calendar Input'!$C$7,$F68)),0,1)</f>
        <v>1</v>
      </c>
      <c r="H68">
        <f>IF($G68=0,"",COUNTIF($G$2:G68,1))</f>
        <v>67</v>
      </c>
      <c r="I68" t="str">
        <f t="shared" si="4"/>
        <v>GADSDEN INDEPENDENT SCHOOLS</v>
      </c>
      <c r="J68" t="str">
        <f t="shared" si="5"/>
        <v>District</v>
      </c>
    </row>
    <row r="69" spans="1:10" x14ac:dyDescent="0.3">
      <c r="A69" t="s">
        <v>214</v>
      </c>
      <c r="B69" t="s">
        <v>215</v>
      </c>
      <c r="C69" t="s">
        <v>29</v>
      </c>
      <c r="D69" t="s">
        <v>216</v>
      </c>
      <c r="E69">
        <f t="shared" si="3"/>
        <v>52</v>
      </c>
      <c r="F69" t="str">
        <f>IFERROR(INDEX($A$2:$A$225,MATCH(ROWS($E$2:E69),$E$2:$E$225,0)),"")</f>
        <v>GALLUP-MCKINLEY COUNTY SCHOOLS</v>
      </c>
      <c r="G69">
        <f>IF(ISERROR(SEARCH('Calendar Input'!$C$7,$F69)),0,1)</f>
        <v>1</v>
      </c>
      <c r="H69">
        <f>IF($G69=0,"",COUNTIF($G$2:G69,1))</f>
        <v>68</v>
      </c>
      <c r="I69" t="str">
        <f t="shared" si="4"/>
        <v>GALLUP-MCKINLEY COUNTY SCHOOLS</v>
      </c>
      <c r="J69" t="str">
        <f t="shared" si="5"/>
        <v>District</v>
      </c>
    </row>
    <row r="70" spans="1:10" x14ac:dyDescent="0.3">
      <c r="A70" t="s">
        <v>217</v>
      </c>
      <c r="B70" t="s">
        <v>218</v>
      </c>
      <c r="C70" t="s">
        <v>29</v>
      </c>
      <c r="D70" t="s">
        <v>219</v>
      </c>
      <c r="E70">
        <f t="shared" si="3"/>
        <v>56</v>
      </c>
      <c r="F70" t="str">
        <f>IFERROR(INDEX($A$2:$A$225,MATCH(ROWS($E$2:E70),$E$2:$E$225,0)),"")</f>
        <v>GILBERT L SENA HIGH SCHOOL</v>
      </c>
      <c r="G70">
        <f>IF(ISERROR(SEARCH('Calendar Input'!$C$7,$F70)),0,1)</f>
        <v>1</v>
      </c>
      <c r="H70">
        <f>IF($G70=0,"",COUNTIF($G$2:G70,1))</f>
        <v>69</v>
      </c>
      <c r="I70" t="str">
        <f t="shared" si="4"/>
        <v>GILBERT L SENA HIGH SCHOOL</v>
      </c>
      <c r="J70" t="str">
        <f t="shared" si="5"/>
        <v>District</v>
      </c>
    </row>
    <row r="71" spans="1:10" x14ac:dyDescent="0.3">
      <c r="A71" t="s">
        <v>220</v>
      </c>
      <c r="B71" t="s">
        <v>221</v>
      </c>
      <c r="C71" t="s">
        <v>29</v>
      </c>
      <c r="D71" t="s">
        <v>222</v>
      </c>
      <c r="E71">
        <f t="shared" si="3"/>
        <v>57</v>
      </c>
      <c r="F71" t="str">
        <f>IFERROR(INDEX($A$2:$A$225,MATCH(ROWS($E$2:E71),$E$2:$E$225,0)),"")</f>
        <v>GORDON BERNELL CHARTER SCHOOL</v>
      </c>
      <c r="G71">
        <f>IF(ISERROR(SEARCH('Calendar Input'!$C$7,$F71)),0,1)</f>
        <v>1</v>
      </c>
      <c r="H71">
        <f>IF($G71=0,"",COUNTIF($G$2:G71,1))</f>
        <v>70</v>
      </c>
      <c r="I71" t="str">
        <f t="shared" si="4"/>
        <v>GORDON BERNELL CHARTER SCHOOL</v>
      </c>
      <c r="J71" t="str">
        <f t="shared" si="5"/>
        <v>District</v>
      </c>
    </row>
    <row r="72" spans="1:10" x14ac:dyDescent="0.3">
      <c r="A72" t="s">
        <v>223</v>
      </c>
      <c r="B72" t="s">
        <v>224</v>
      </c>
      <c r="C72" t="s">
        <v>29</v>
      </c>
      <c r="D72" t="s">
        <v>225</v>
      </c>
      <c r="E72">
        <f t="shared" si="3"/>
        <v>58</v>
      </c>
      <c r="F72" t="str">
        <f>IFERROR(INDEX($A$2:$A$225,MATCH(ROWS($E$2:E72),$E$2:$E$225,0)),"")</f>
        <v>GRADY MUNICIPAL SCHOOLS</v>
      </c>
      <c r="G72">
        <f>IF(ISERROR(SEARCH('Calendar Input'!$C$7,$F72)),0,1)</f>
        <v>1</v>
      </c>
      <c r="H72">
        <f>IF($G72=0,"",COUNTIF($G$2:G72,1))</f>
        <v>71</v>
      </c>
      <c r="I72" t="str">
        <f t="shared" si="4"/>
        <v>GRADY MUNICIPAL SCHOOLS</v>
      </c>
      <c r="J72" t="str">
        <f t="shared" si="5"/>
        <v>District</v>
      </c>
    </row>
    <row r="73" spans="1:10" x14ac:dyDescent="0.3">
      <c r="A73" t="s">
        <v>226</v>
      </c>
      <c r="B73" t="s">
        <v>227</v>
      </c>
      <c r="C73" t="s">
        <v>29</v>
      </c>
      <c r="D73" t="s">
        <v>228</v>
      </c>
      <c r="E73">
        <f t="shared" si="3"/>
        <v>60</v>
      </c>
      <c r="F73" t="str">
        <f>IFERROR(INDEX($A$2:$A$225,MATCH(ROWS($E$2:E73),$E$2:$E$225,0)),"")</f>
        <v>GRANTS CIBOLA COUNTY SCHOOL DISTRICT</v>
      </c>
      <c r="G73">
        <f>IF(ISERROR(SEARCH('Calendar Input'!$C$7,$F73)),0,1)</f>
        <v>1</v>
      </c>
      <c r="H73">
        <f>IF($G73=0,"",COUNTIF($G$2:G73,1))</f>
        <v>72</v>
      </c>
      <c r="I73" t="str">
        <f t="shared" si="4"/>
        <v>GRANTS CIBOLA COUNTY SCHOOL DISTRICT</v>
      </c>
      <c r="J73" t="str">
        <f t="shared" si="5"/>
        <v>District</v>
      </c>
    </row>
    <row r="74" spans="1:10" x14ac:dyDescent="0.3">
      <c r="A74" t="s">
        <v>229</v>
      </c>
      <c r="B74" t="s">
        <v>230</v>
      </c>
      <c r="C74" t="s">
        <v>29</v>
      </c>
      <c r="D74" t="s">
        <v>231</v>
      </c>
      <c r="E74">
        <f t="shared" si="3"/>
        <v>64</v>
      </c>
      <c r="F74" t="str">
        <f>IFERROR(INDEX($A$2:$A$225,MATCH(ROWS($E$2:E74),$E$2:$E$225,0)),"")</f>
        <v>HAGERMAN MUNICIPAL SCHOOLS</v>
      </c>
      <c r="G74">
        <f>IF(ISERROR(SEARCH('Calendar Input'!$C$7,$F74)),0,1)</f>
        <v>1</v>
      </c>
      <c r="H74">
        <f>IF($G74=0,"",COUNTIF($G$2:G74,1))</f>
        <v>73</v>
      </c>
      <c r="I74" t="str">
        <f t="shared" si="4"/>
        <v>HAGERMAN MUNICIPAL SCHOOLS</v>
      </c>
      <c r="J74" t="str">
        <f t="shared" si="5"/>
        <v>District</v>
      </c>
    </row>
    <row r="75" spans="1:10" x14ac:dyDescent="0.3">
      <c r="A75" t="s">
        <v>232</v>
      </c>
      <c r="B75" t="s">
        <v>233</v>
      </c>
      <c r="C75" t="s">
        <v>29</v>
      </c>
      <c r="D75" t="s">
        <v>234</v>
      </c>
      <c r="E75">
        <f t="shared" si="3"/>
        <v>65</v>
      </c>
      <c r="F75" t="str">
        <f>IFERROR(INDEX($A$2:$A$225,MATCH(ROWS($E$2:E75),$E$2:$E$225,0)),"")</f>
        <v>HATCH VALLEY MUNICIPAL SCHOOLS</v>
      </c>
      <c r="G75">
        <f>IF(ISERROR(SEARCH('Calendar Input'!$C$7,$F75)),0,1)</f>
        <v>1</v>
      </c>
      <c r="H75">
        <f>IF($G75=0,"",COUNTIF($G$2:G75,1))</f>
        <v>74</v>
      </c>
      <c r="I75" t="str">
        <f t="shared" si="4"/>
        <v>HATCH VALLEY MUNICIPAL SCHOOLS</v>
      </c>
      <c r="J75" t="str">
        <f t="shared" si="5"/>
        <v>District</v>
      </c>
    </row>
    <row r="76" spans="1:10" x14ac:dyDescent="0.3">
      <c r="A76" t="s">
        <v>235</v>
      </c>
      <c r="B76" t="s">
        <v>236</v>
      </c>
      <c r="C76" t="s">
        <v>29</v>
      </c>
      <c r="D76" t="s">
        <v>237</v>
      </c>
      <c r="E76">
        <f t="shared" si="3"/>
        <v>66</v>
      </c>
      <c r="F76" t="str">
        <f>IFERROR(INDEX($A$2:$A$225,MATCH(ROWS($E$2:E76),$E$2:$E$225,0)),"")</f>
        <v>HEALTH LEADERSHIP HIGH SCHOOL</v>
      </c>
      <c r="G76">
        <f>IF(ISERROR(SEARCH('Calendar Input'!$C$7,$F76)),0,1)</f>
        <v>1</v>
      </c>
      <c r="H76">
        <f>IF($G76=0,"",COUNTIF($G$2:G76,1))</f>
        <v>75</v>
      </c>
      <c r="I76" t="str">
        <f t="shared" si="4"/>
        <v>HEALTH LEADERSHIP HIGH SCHOOL</v>
      </c>
      <c r="J76" t="str">
        <f t="shared" si="5"/>
        <v>District</v>
      </c>
    </row>
    <row r="77" spans="1:10" x14ac:dyDescent="0.3">
      <c r="A77" t="s">
        <v>238</v>
      </c>
      <c r="B77" t="s">
        <v>239</v>
      </c>
      <c r="C77" t="s">
        <v>29</v>
      </c>
      <c r="D77" t="s">
        <v>240</v>
      </c>
      <c r="E77">
        <f t="shared" si="3"/>
        <v>67</v>
      </c>
      <c r="F77" t="str">
        <f>IFERROR(INDEX($A$2:$A$225,MATCH(ROWS($E$2:E77),$E$2:$E$225,0)),"")</f>
        <v>HOBBS MUNICIPAL SCHOOLS</v>
      </c>
      <c r="G77">
        <f>IF(ISERROR(SEARCH('Calendar Input'!$C$7,$F77)),0,1)</f>
        <v>1</v>
      </c>
      <c r="H77">
        <f>IF($G77=0,"",COUNTIF($G$2:G77,1))</f>
        <v>76</v>
      </c>
      <c r="I77" t="str">
        <f t="shared" si="4"/>
        <v>HOBBS MUNICIPAL SCHOOLS</v>
      </c>
      <c r="J77" t="str">
        <f t="shared" si="5"/>
        <v>District</v>
      </c>
    </row>
    <row r="78" spans="1:10" x14ac:dyDescent="0.3">
      <c r="A78" t="s">
        <v>241</v>
      </c>
      <c r="B78" t="s">
        <v>242</v>
      </c>
      <c r="C78" t="s">
        <v>29</v>
      </c>
      <c r="D78" t="s">
        <v>243</v>
      </c>
      <c r="E78">
        <f t="shared" si="3"/>
        <v>68</v>
      </c>
      <c r="F78" t="str">
        <f>IFERROR(INDEX($A$2:$A$225,MATCH(ROWS($E$2:E78),$E$2:$E$225,0)),"")</f>
        <v>HONDO VALLEY SCHOOLS</v>
      </c>
      <c r="G78">
        <f>IF(ISERROR(SEARCH('Calendar Input'!$C$7,$F78)),0,1)</f>
        <v>1</v>
      </c>
      <c r="H78">
        <f>IF($G78=0,"",COUNTIF($G$2:G78,1))</f>
        <v>77</v>
      </c>
      <c r="I78" t="str">
        <f t="shared" si="4"/>
        <v>HONDO VALLEY SCHOOLS</v>
      </c>
      <c r="J78" t="str">
        <f t="shared" si="5"/>
        <v>District</v>
      </c>
    </row>
    <row r="79" spans="1:10" x14ac:dyDescent="0.3">
      <c r="A79" t="s">
        <v>244</v>
      </c>
      <c r="B79" t="s">
        <v>245</v>
      </c>
      <c r="C79" t="s">
        <v>29</v>
      </c>
      <c r="D79" t="s">
        <v>246</v>
      </c>
      <c r="E79">
        <f t="shared" si="3"/>
        <v>71</v>
      </c>
      <c r="F79" t="str">
        <f>IFERROR(INDEX($A$2:$A$225,MATCH(ROWS($E$2:E79),$E$2:$E$225,0)),"")</f>
        <v>HORIZON ACADEMY WEST</v>
      </c>
      <c r="G79">
        <f>IF(ISERROR(SEARCH('Calendar Input'!$C$7,$F79)),0,1)</f>
        <v>1</v>
      </c>
      <c r="H79">
        <f>IF($G79=0,"",COUNTIF($G$2:G79,1))</f>
        <v>78</v>
      </c>
      <c r="I79" t="str">
        <f t="shared" si="4"/>
        <v>HORIZON ACADEMY WEST</v>
      </c>
      <c r="J79" t="str">
        <f t="shared" si="5"/>
        <v>District</v>
      </c>
    </row>
    <row r="80" spans="1:10" x14ac:dyDescent="0.3">
      <c r="A80" t="s">
        <v>247</v>
      </c>
      <c r="B80" t="s">
        <v>248</v>
      </c>
      <c r="C80" t="s">
        <v>29</v>
      </c>
      <c r="D80" t="s">
        <v>249</v>
      </c>
      <c r="E80">
        <f t="shared" si="3"/>
        <v>72</v>
      </c>
      <c r="F80" t="str">
        <f>IFERROR(INDEX($A$2:$A$225,MATCH(ROWS($E$2:E80),$E$2:$E$225,0)),"")</f>
        <v>HOUSE MUNICIPAL SCHOOLS</v>
      </c>
      <c r="G80">
        <f>IF(ISERROR(SEARCH('Calendar Input'!$C$7,$F80)),0,1)</f>
        <v>1</v>
      </c>
      <c r="H80">
        <f>IF($G80=0,"",COUNTIF($G$2:G80,1))</f>
        <v>79</v>
      </c>
      <c r="I80" t="str">
        <f t="shared" si="4"/>
        <v>HOUSE MUNICIPAL SCHOOLS</v>
      </c>
      <c r="J80" t="str">
        <f t="shared" si="5"/>
        <v>District</v>
      </c>
    </row>
    <row r="81" spans="1:10" x14ac:dyDescent="0.3">
      <c r="A81" t="s">
        <v>250</v>
      </c>
      <c r="B81" t="s">
        <v>251</v>
      </c>
      <c r="C81" t="s">
        <v>29</v>
      </c>
      <c r="D81" t="s">
        <v>252</v>
      </c>
      <c r="E81">
        <f t="shared" si="3"/>
        <v>73</v>
      </c>
      <c r="F81" t="str">
        <f>IFERROR(INDEX($A$2:$A$225,MATCH(ROWS($E$2:E81),$E$2:$E$225,0)),"")</f>
        <v>HOZHO ACADEMY</v>
      </c>
      <c r="G81">
        <f>IF(ISERROR(SEARCH('Calendar Input'!$C$7,$F81)),0,1)</f>
        <v>1</v>
      </c>
      <c r="H81">
        <f>IF($G81=0,"",COUNTIF($G$2:G81,1))</f>
        <v>80</v>
      </c>
      <c r="I81" t="str">
        <f t="shared" si="4"/>
        <v>HOZHO ACADEMY</v>
      </c>
      <c r="J81" t="str">
        <f t="shared" si="5"/>
        <v>District</v>
      </c>
    </row>
    <row r="82" spans="1:10" x14ac:dyDescent="0.3">
      <c r="A82" t="s">
        <v>253</v>
      </c>
      <c r="B82" t="s">
        <v>254</v>
      </c>
      <c r="C82" t="s">
        <v>29</v>
      </c>
      <c r="D82" t="s">
        <v>255</v>
      </c>
      <c r="E82">
        <f t="shared" si="3"/>
        <v>74</v>
      </c>
      <c r="F82" t="str">
        <f>IFERROR(INDEX($A$2:$A$225,MATCH(ROWS($E$2:E82),$E$2:$E$225,0)),"")</f>
        <v>J PAUL TAYLOR ACADEMY</v>
      </c>
      <c r="G82">
        <f>IF(ISERROR(SEARCH('Calendar Input'!$C$7,$F82)),0,1)</f>
        <v>1</v>
      </c>
      <c r="H82">
        <f>IF($G82=0,"",COUNTIF($G$2:G82,1))</f>
        <v>81</v>
      </c>
      <c r="I82" t="str">
        <f t="shared" si="4"/>
        <v>J PAUL TAYLOR ACADEMY</v>
      </c>
      <c r="J82" t="str">
        <f t="shared" si="5"/>
        <v>District</v>
      </c>
    </row>
    <row r="83" spans="1:10" x14ac:dyDescent="0.3">
      <c r="A83" t="s">
        <v>256</v>
      </c>
      <c r="B83" t="s">
        <v>257</v>
      </c>
      <c r="C83" t="s">
        <v>29</v>
      </c>
      <c r="D83" t="s">
        <v>258</v>
      </c>
      <c r="E83">
        <f t="shared" si="3"/>
        <v>76</v>
      </c>
      <c r="F83" t="str">
        <f>IFERROR(INDEX($A$2:$A$225,MATCH(ROWS($E$2:E83),$E$2:$E$225,0)),"")</f>
        <v>JAL PUBLIC SCHOOLS</v>
      </c>
      <c r="G83">
        <f>IF(ISERROR(SEARCH('Calendar Input'!$C$7,$F83)),0,1)</f>
        <v>1</v>
      </c>
      <c r="H83">
        <f>IF($G83=0,"",COUNTIF($G$2:G83,1))</f>
        <v>82</v>
      </c>
      <c r="I83" t="str">
        <f t="shared" si="4"/>
        <v>JAL PUBLIC SCHOOLS</v>
      </c>
      <c r="J83" t="str">
        <f t="shared" si="5"/>
        <v>District</v>
      </c>
    </row>
    <row r="84" spans="1:10" x14ac:dyDescent="0.3">
      <c r="A84" t="s">
        <v>259</v>
      </c>
      <c r="B84" t="s">
        <v>260</v>
      </c>
      <c r="C84" t="s">
        <v>29</v>
      </c>
      <c r="D84" t="s">
        <v>261</v>
      </c>
      <c r="E84">
        <f t="shared" si="3"/>
        <v>77</v>
      </c>
      <c r="F84" t="str">
        <f>IFERROR(INDEX($A$2:$A$225,MATCH(ROWS($E$2:E84),$E$2:$E$225,0)),"")</f>
        <v>JEFFERSON MONTESSORI ACADEMY</v>
      </c>
      <c r="G84">
        <f>IF(ISERROR(SEARCH('Calendar Input'!$C$7,$F84)),0,1)</f>
        <v>1</v>
      </c>
      <c r="H84">
        <f>IF($G84=0,"",COUNTIF($G$2:G84,1))</f>
        <v>83</v>
      </c>
      <c r="I84" t="str">
        <f t="shared" si="4"/>
        <v>JEFFERSON MONTESSORI ACADEMY</v>
      </c>
      <c r="J84" t="str">
        <f t="shared" si="5"/>
        <v>District</v>
      </c>
    </row>
    <row r="85" spans="1:10" x14ac:dyDescent="0.3">
      <c r="A85" t="s">
        <v>262</v>
      </c>
      <c r="B85" t="s">
        <v>263</v>
      </c>
      <c r="C85" t="s">
        <v>29</v>
      </c>
      <c r="D85" t="s">
        <v>264</v>
      </c>
      <c r="E85">
        <f t="shared" si="3"/>
        <v>79</v>
      </c>
      <c r="F85" t="str">
        <f>IFERROR(INDEX($A$2:$A$225,MATCH(ROWS($E$2:E85),$E$2:$E$225,0)),"")</f>
        <v>JEMEZ MOUNTAIN SCHOOL DISTRICT</v>
      </c>
      <c r="G85">
        <f>IF(ISERROR(SEARCH('Calendar Input'!$C$7,$F85)),0,1)</f>
        <v>1</v>
      </c>
      <c r="H85">
        <f>IF($G85=0,"",COUNTIF($G$2:G85,1))</f>
        <v>84</v>
      </c>
      <c r="I85" t="str">
        <f t="shared" si="4"/>
        <v>JEMEZ MOUNTAIN SCHOOL DISTRICT</v>
      </c>
      <c r="J85" t="str">
        <f t="shared" si="5"/>
        <v>District</v>
      </c>
    </row>
    <row r="86" spans="1:10" x14ac:dyDescent="0.3">
      <c r="A86" t="s">
        <v>265</v>
      </c>
      <c r="B86" t="s">
        <v>266</v>
      </c>
      <c r="C86" t="s">
        <v>29</v>
      </c>
      <c r="D86" t="s">
        <v>267</v>
      </c>
      <c r="E86">
        <f t="shared" si="3"/>
        <v>82</v>
      </c>
      <c r="F86" t="str">
        <f>IFERROR(INDEX($A$2:$A$225,MATCH(ROWS($E$2:E86),$E$2:$E$225,0)),"")</f>
        <v>JEMEZ VALLEY PUBLIC SCHOOLS</v>
      </c>
      <c r="G86">
        <f>IF(ISERROR(SEARCH('Calendar Input'!$C$7,$F86)),0,1)</f>
        <v>1</v>
      </c>
      <c r="H86">
        <f>IF($G86=0,"",COUNTIF($G$2:G86,1))</f>
        <v>85</v>
      </c>
      <c r="I86" t="str">
        <f t="shared" si="4"/>
        <v>JEMEZ VALLEY PUBLIC SCHOOLS</v>
      </c>
      <c r="J86" t="str">
        <f t="shared" si="5"/>
        <v>District</v>
      </c>
    </row>
    <row r="87" spans="1:10" x14ac:dyDescent="0.3">
      <c r="A87" t="s">
        <v>268</v>
      </c>
      <c r="B87" t="s">
        <v>269</v>
      </c>
      <c r="C87" t="s">
        <v>29</v>
      </c>
      <c r="D87" t="s">
        <v>270</v>
      </c>
      <c r="E87">
        <f t="shared" si="3"/>
        <v>84</v>
      </c>
      <c r="F87" t="str">
        <f>IFERROR(INDEX($A$2:$A$225,MATCH(ROWS($E$2:E87),$E$2:$E$225,0)),"")</f>
        <v>LA ACADEMIA DE ESPERANZA</v>
      </c>
      <c r="G87">
        <f>IF(ISERROR(SEARCH('Calendar Input'!$C$7,$F87)),0,1)</f>
        <v>1</v>
      </c>
      <c r="H87">
        <f>IF($G87=0,"",COUNTIF($G$2:G87,1))</f>
        <v>86</v>
      </c>
      <c r="I87" t="str">
        <f t="shared" si="4"/>
        <v>LA ACADEMIA DE ESPERANZA</v>
      </c>
      <c r="J87" t="str">
        <f t="shared" si="5"/>
        <v>District</v>
      </c>
    </row>
    <row r="88" spans="1:10" x14ac:dyDescent="0.3">
      <c r="A88" t="s">
        <v>271</v>
      </c>
      <c r="B88" t="s">
        <v>272</v>
      </c>
      <c r="C88" t="s">
        <v>29</v>
      </c>
      <c r="D88" t="s">
        <v>273</v>
      </c>
      <c r="E88">
        <f t="shared" si="3"/>
        <v>85</v>
      </c>
      <c r="F88" t="str">
        <f>IFERROR(INDEX($A$2:$A$225,MATCH(ROWS($E$2:E88),$E$2:$E$225,0)),"")</f>
        <v>LA ACADEMIA DOLORES HUERTA</v>
      </c>
      <c r="G88">
        <f>IF(ISERROR(SEARCH('Calendar Input'!$C$7,$F88)),0,1)</f>
        <v>1</v>
      </c>
      <c r="H88">
        <f>IF($G88=0,"",COUNTIF($G$2:G88,1))</f>
        <v>87</v>
      </c>
      <c r="I88" t="str">
        <f t="shared" si="4"/>
        <v>LA ACADEMIA DOLORES HUERTA</v>
      </c>
      <c r="J88" t="str">
        <f t="shared" si="5"/>
        <v>District</v>
      </c>
    </row>
    <row r="89" spans="1:10" x14ac:dyDescent="0.3">
      <c r="A89" t="s">
        <v>274</v>
      </c>
      <c r="B89" t="s">
        <v>2047</v>
      </c>
      <c r="C89" t="s">
        <v>61</v>
      </c>
      <c r="D89" t="s">
        <v>276</v>
      </c>
      <c r="E89">
        <f t="shared" si="3"/>
        <v>146</v>
      </c>
      <c r="F89" t="str">
        <f>IFERROR(INDEX($A$2:$A$225,MATCH(ROWS($E$2:E89),$E$2:$E$225,0)),"")</f>
        <v>LA TIERRA MONTESSORI SCHOOL OF THE ARTS AND SCIENCES</v>
      </c>
      <c r="G89">
        <f>IF(ISERROR(SEARCH('Calendar Input'!$C$7,$F89)),0,1)</f>
        <v>1</v>
      </c>
      <c r="H89">
        <f>IF($G89=0,"",COUNTIF($G$2:G89,1))</f>
        <v>88</v>
      </c>
      <c r="I89" t="str">
        <f t="shared" si="4"/>
        <v>LA TIERRA MONTESSORI SCHOOL OF THE ARTS AND SCIENCES</v>
      </c>
      <c r="J89" t="str">
        <f t="shared" si="5"/>
        <v>State Charter</v>
      </c>
    </row>
    <row r="90" spans="1:10" x14ac:dyDescent="0.3">
      <c r="D90" t="s">
        <v>129</v>
      </c>
      <c r="E90">
        <f t="shared" si="3"/>
        <v>0</v>
      </c>
      <c r="F90" t="str">
        <f>IFERROR(INDEX($A$2:$A$225,MATCH(ROWS($E$2:E90),$E$2:$E$225,0)),"")</f>
        <v>LAKE ARTHUR MUNICIPAL SCHOOLS</v>
      </c>
      <c r="G90">
        <f>IF(ISERROR(SEARCH('Calendar Input'!$C$7,$F90)),0,1)</f>
        <v>1</v>
      </c>
      <c r="H90">
        <f>IF($G90=0,"",COUNTIF($G$2:G90,1))</f>
        <v>89</v>
      </c>
      <c r="I90" t="str">
        <f t="shared" si="4"/>
        <v>LAKE ARTHUR MUNICIPAL SCHOOLS</v>
      </c>
      <c r="J90" t="str">
        <f t="shared" si="5"/>
        <v/>
      </c>
    </row>
    <row r="91" spans="1:10" x14ac:dyDescent="0.3">
      <c r="A91" t="s">
        <v>277</v>
      </c>
      <c r="B91" t="s">
        <v>278</v>
      </c>
      <c r="C91" t="s">
        <v>29</v>
      </c>
      <c r="D91" t="s">
        <v>279</v>
      </c>
      <c r="E91">
        <f t="shared" si="3"/>
        <v>89</v>
      </c>
      <c r="F91" t="str">
        <f>IFERROR(INDEX($A$2:$A$225,MATCH(ROWS($E$2:E91),$E$2:$E$225,0)),"")</f>
        <v>LAS CRUCES SCHOOL DISTRICT</v>
      </c>
      <c r="G91">
        <f>IF(ISERROR(SEARCH('Calendar Input'!$C$7,$F91)),0,1)</f>
        <v>1</v>
      </c>
      <c r="H91">
        <f>IF($G91=0,"",COUNTIF($G$2:G91,1))</f>
        <v>90</v>
      </c>
      <c r="I91" t="str">
        <f t="shared" si="4"/>
        <v>LAS CRUCES SCHOOL DISTRICT</v>
      </c>
      <c r="J91" t="str">
        <f t="shared" si="5"/>
        <v>District</v>
      </c>
    </row>
    <row r="92" spans="1:10" x14ac:dyDescent="0.3">
      <c r="A92" t="s">
        <v>280</v>
      </c>
      <c r="B92" t="s">
        <v>281</v>
      </c>
      <c r="C92" t="s">
        <v>29</v>
      </c>
      <c r="D92" t="s">
        <v>282</v>
      </c>
      <c r="E92">
        <f t="shared" si="3"/>
        <v>90</v>
      </c>
      <c r="F92" t="str">
        <f>IFERROR(INDEX($A$2:$A$225,MATCH(ROWS($E$2:E92),$E$2:$E$225,0)),"")</f>
        <v>LAS MONTANAS CHARTER HS</v>
      </c>
      <c r="G92">
        <f>IF(ISERROR(SEARCH('Calendar Input'!$C$7,$F92)),0,1)</f>
        <v>1</v>
      </c>
      <c r="H92">
        <f>IF($G92=0,"",COUNTIF($G$2:G92,1))</f>
        <v>91</v>
      </c>
      <c r="I92" t="str">
        <f t="shared" si="4"/>
        <v>LAS MONTANAS CHARTER HS</v>
      </c>
      <c r="J92" t="str">
        <f t="shared" si="5"/>
        <v>District</v>
      </c>
    </row>
    <row r="93" spans="1:10" x14ac:dyDescent="0.3">
      <c r="A93" t="s">
        <v>283</v>
      </c>
      <c r="B93" t="s">
        <v>284</v>
      </c>
      <c r="C93" t="s">
        <v>29</v>
      </c>
      <c r="D93" t="s">
        <v>285</v>
      </c>
      <c r="E93">
        <f t="shared" si="3"/>
        <v>92</v>
      </c>
      <c r="F93" t="str">
        <f>IFERROR(INDEX($A$2:$A$225,MATCH(ROWS($E$2:E93),$E$2:$E$225,0)),"")</f>
        <v>LAS VEGAS CITY SCHOOLS</v>
      </c>
      <c r="G93">
        <f>IF(ISERROR(SEARCH('Calendar Input'!$C$7,$F93)),0,1)</f>
        <v>1</v>
      </c>
      <c r="H93">
        <f>IF($G93=0,"",COUNTIF($G$2:G93,1))</f>
        <v>92</v>
      </c>
      <c r="I93" t="str">
        <f t="shared" si="4"/>
        <v>LAS VEGAS CITY SCHOOLS</v>
      </c>
      <c r="J93" t="str">
        <f t="shared" si="5"/>
        <v>District</v>
      </c>
    </row>
    <row r="94" spans="1:10" x14ac:dyDescent="0.3">
      <c r="A94" t="s">
        <v>286</v>
      </c>
      <c r="B94" t="s">
        <v>287</v>
      </c>
      <c r="C94" t="s">
        <v>29</v>
      </c>
      <c r="D94" t="s">
        <v>288</v>
      </c>
      <c r="E94">
        <f t="shared" si="3"/>
        <v>93</v>
      </c>
      <c r="F94" t="str">
        <f>IFERROR(INDEX($A$2:$A$225,MATCH(ROWS($E$2:E94),$E$2:$E$225,0)),"")</f>
        <v>LOGAN MUNICIPAL SCHOOLS</v>
      </c>
      <c r="G94">
        <f>IF(ISERROR(SEARCH('Calendar Input'!$C$7,$F94)),0,1)</f>
        <v>1</v>
      </c>
      <c r="H94">
        <f>IF($G94=0,"",COUNTIF($G$2:G94,1))</f>
        <v>93</v>
      </c>
      <c r="I94" t="str">
        <f t="shared" si="4"/>
        <v>LOGAN MUNICIPAL SCHOOLS</v>
      </c>
      <c r="J94" t="str">
        <f t="shared" si="5"/>
        <v>District</v>
      </c>
    </row>
    <row r="95" spans="1:10" x14ac:dyDescent="0.3">
      <c r="A95" t="s">
        <v>289</v>
      </c>
      <c r="B95" t="s">
        <v>290</v>
      </c>
      <c r="C95" t="s">
        <v>29</v>
      </c>
      <c r="D95" t="s">
        <v>291</v>
      </c>
      <c r="E95">
        <f t="shared" si="3"/>
        <v>94</v>
      </c>
      <c r="F95" t="str">
        <f>IFERROR(INDEX($A$2:$A$225,MATCH(ROWS($E$2:E95),$E$2:$E$225,0)),"")</f>
        <v>LORDSBURG MUNICIPAL SCHOOLS</v>
      </c>
      <c r="G95">
        <f>IF(ISERROR(SEARCH('Calendar Input'!$C$7,$F95)),0,1)</f>
        <v>1</v>
      </c>
      <c r="H95">
        <f>IF($G95=0,"",COUNTIF($G$2:G95,1))</f>
        <v>94</v>
      </c>
      <c r="I95" t="str">
        <f t="shared" si="4"/>
        <v>LORDSBURG MUNICIPAL SCHOOLS</v>
      </c>
      <c r="J95" t="str">
        <f t="shared" si="5"/>
        <v>District</v>
      </c>
    </row>
    <row r="96" spans="1:10" x14ac:dyDescent="0.3">
      <c r="A96" t="s">
        <v>292</v>
      </c>
      <c r="B96" t="s">
        <v>293</v>
      </c>
      <c r="C96" t="s">
        <v>29</v>
      </c>
      <c r="D96" t="s">
        <v>294</v>
      </c>
      <c r="E96">
        <f t="shared" si="3"/>
        <v>95</v>
      </c>
      <c r="F96" t="str">
        <f>IFERROR(INDEX($A$2:$A$225,MATCH(ROWS($E$2:E96),$E$2:$E$225,0)),"")</f>
        <v>LOS ALAMOS PUBLIC SCHOOLS</v>
      </c>
      <c r="G96">
        <f>IF(ISERROR(SEARCH('Calendar Input'!$C$7,$F96)),0,1)</f>
        <v>1</v>
      </c>
      <c r="H96">
        <f>IF($G96=0,"",COUNTIF($G$2:G96,1))</f>
        <v>95</v>
      </c>
      <c r="I96" t="str">
        <f t="shared" si="4"/>
        <v>LOS ALAMOS PUBLIC SCHOOLS</v>
      </c>
      <c r="J96" t="str">
        <f t="shared" si="5"/>
        <v>District</v>
      </c>
    </row>
    <row r="97" spans="1:10" x14ac:dyDescent="0.3">
      <c r="A97" t="s">
        <v>295</v>
      </c>
      <c r="B97" t="s">
        <v>296</v>
      </c>
      <c r="C97" t="s">
        <v>29</v>
      </c>
      <c r="D97" t="s">
        <v>297</v>
      </c>
      <c r="E97">
        <f t="shared" si="3"/>
        <v>96</v>
      </c>
      <c r="F97" t="str">
        <f>IFERROR(INDEX($A$2:$A$225,MATCH(ROWS($E$2:E97),$E$2:$E$225,0)),"")</f>
        <v>LOS LUNAS CONSOLIDATED SCHOOLS</v>
      </c>
      <c r="G97">
        <f>IF(ISERROR(SEARCH('Calendar Input'!$C$7,$F97)),0,1)</f>
        <v>1</v>
      </c>
      <c r="H97">
        <f>IF($G97=0,"",COUNTIF($G$2:G97,1))</f>
        <v>96</v>
      </c>
      <c r="I97" t="str">
        <f t="shared" si="4"/>
        <v>LOS LUNAS CONSOLIDATED SCHOOLS</v>
      </c>
      <c r="J97" t="str">
        <f t="shared" si="5"/>
        <v>District</v>
      </c>
    </row>
    <row r="98" spans="1:10" x14ac:dyDescent="0.3">
      <c r="A98" t="s">
        <v>298</v>
      </c>
      <c r="B98" t="s">
        <v>299</v>
      </c>
      <c r="C98" t="s">
        <v>29</v>
      </c>
      <c r="D98" t="s">
        <v>300</v>
      </c>
      <c r="E98">
        <f t="shared" si="3"/>
        <v>98</v>
      </c>
      <c r="F98" t="str">
        <f>IFERROR(INDEX($A$2:$A$225,MATCH(ROWS($E$2:E98),$E$2:$E$225,0)),"")</f>
        <v>LOS PUENTES CHARTER SCHOOL</v>
      </c>
      <c r="G98">
        <f>IF(ISERROR(SEARCH('Calendar Input'!$C$7,$F98)),0,1)</f>
        <v>1</v>
      </c>
      <c r="H98">
        <f>IF($G98=0,"",COUNTIF($G$2:G98,1))</f>
        <v>97</v>
      </c>
      <c r="I98" t="str">
        <f t="shared" si="4"/>
        <v>LOS PUENTES CHARTER SCHOOL</v>
      </c>
      <c r="J98" t="str">
        <f t="shared" si="5"/>
        <v>District</v>
      </c>
    </row>
    <row r="99" spans="1:10" x14ac:dyDescent="0.3">
      <c r="A99" t="s">
        <v>301</v>
      </c>
      <c r="B99" t="s">
        <v>302</v>
      </c>
      <c r="C99" t="s">
        <v>29</v>
      </c>
      <c r="D99" t="s">
        <v>303</v>
      </c>
      <c r="E99">
        <f t="shared" si="3"/>
        <v>99</v>
      </c>
      <c r="F99" t="str">
        <f>IFERROR(INDEX($A$2:$A$225,MATCH(ROWS($E$2:E99),$E$2:$E$225,0)),"")</f>
        <v>LOVING MUNICIPAL SCHOOLS</v>
      </c>
      <c r="G99">
        <f>IF(ISERROR(SEARCH('Calendar Input'!$C$7,$F99)),0,1)</f>
        <v>1</v>
      </c>
      <c r="H99">
        <f>IF($G99=0,"",COUNTIF($G$2:G99,1))</f>
        <v>98</v>
      </c>
      <c r="I99" t="str">
        <f t="shared" si="4"/>
        <v>LOVING MUNICIPAL SCHOOLS</v>
      </c>
      <c r="J99" t="str">
        <f t="shared" si="5"/>
        <v>District</v>
      </c>
    </row>
    <row r="100" spans="1:10" x14ac:dyDescent="0.3">
      <c r="A100" t="s">
        <v>304</v>
      </c>
      <c r="B100" t="s">
        <v>305</v>
      </c>
      <c r="C100" t="s">
        <v>29</v>
      </c>
      <c r="D100" t="s">
        <v>306</v>
      </c>
      <c r="E100">
        <f t="shared" si="3"/>
        <v>100</v>
      </c>
      <c r="F100" t="str">
        <f>IFERROR(INDEX($A$2:$A$225,MATCH(ROWS($E$2:E100),$E$2:$E$225,0)),"")</f>
        <v>LOVINGTON MUNICIPAL SCHOOLS</v>
      </c>
      <c r="G100">
        <f>IF(ISERROR(SEARCH('Calendar Input'!$C$7,$F100)),0,1)</f>
        <v>1</v>
      </c>
      <c r="H100">
        <f>IF($G100=0,"",COUNTIF($G$2:G100,1))</f>
        <v>99</v>
      </c>
      <c r="I100" t="str">
        <f t="shared" si="4"/>
        <v>LOVINGTON MUNICIPAL SCHOOLS</v>
      </c>
      <c r="J100" t="str">
        <f t="shared" si="5"/>
        <v>District</v>
      </c>
    </row>
    <row r="101" spans="1:10" x14ac:dyDescent="0.3">
      <c r="A101" t="s">
        <v>307</v>
      </c>
      <c r="B101" t="s">
        <v>308</v>
      </c>
      <c r="C101" t="s">
        <v>29</v>
      </c>
      <c r="D101" t="s">
        <v>309</v>
      </c>
      <c r="E101">
        <f t="shared" si="3"/>
        <v>103</v>
      </c>
      <c r="F101" t="str">
        <f>IFERROR(INDEX($A$2:$A$225,MATCH(ROWS($E$2:E101),$E$2:$E$225,0)),"")</f>
        <v>MAGDALENA MUNICIPAL SCHOOLS</v>
      </c>
      <c r="G101">
        <f>IF(ISERROR(SEARCH('Calendar Input'!$C$7,$F101)),0,1)</f>
        <v>1</v>
      </c>
      <c r="H101">
        <f>IF($G101=0,"",COUNTIF($G$2:G101,1))</f>
        <v>100</v>
      </c>
      <c r="I101" t="str">
        <f t="shared" si="4"/>
        <v>MAGDALENA MUNICIPAL SCHOOLS</v>
      </c>
      <c r="J101" t="str">
        <f t="shared" si="5"/>
        <v>District</v>
      </c>
    </row>
    <row r="102" spans="1:10" x14ac:dyDescent="0.3">
      <c r="A102" t="s">
        <v>310</v>
      </c>
      <c r="B102" t="s">
        <v>311</v>
      </c>
      <c r="C102" t="s">
        <v>29</v>
      </c>
      <c r="D102" t="s">
        <v>312</v>
      </c>
      <c r="E102">
        <f t="shared" si="3"/>
        <v>106</v>
      </c>
      <c r="F102" t="str">
        <f>IFERROR(INDEX($A$2:$A$225,MATCH(ROWS($E$2:E102),$E$2:$E$225,0)),"")</f>
        <v>MARK ARMIJO ACADEMY</v>
      </c>
      <c r="G102">
        <f>IF(ISERROR(SEARCH('Calendar Input'!$C$7,$F102)),0,1)</f>
        <v>1</v>
      </c>
      <c r="H102">
        <f>IF($G102=0,"",COUNTIF($G$2:G102,1))</f>
        <v>101</v>
      </c>
      <c r="I102" t="str">
        <f t="shared" si="4"/>
        <v>MARK ARMIJO ACADEMY</v>
      </c>
      <c r="J102" t="str">
        <f t="shared" si="5"/>
        <v>District</v>
      </c>
    </row>
    <row r="103" spans="1:10" x14ac:dyDescent="0.3">
      <c r="A103" t="s">
        <v>313</v>
      </c>
      <c r="B103" t="s">
        <v>314</v>
      </c>
      <c r="C103" t="s">
        <v>29</v>
      </c>
      <c r="D103" t="s">
        <v>315</v>
      </c>
      <c r="E103">
        <f t="shared" si="3"/>
        <v>107</v>
      </c>
      <c r="F103" t="str">
        <f>IFERROR(INDEX($A$2:$A$225,MATCH(ROWS($E$2:E103),$E$2:$E$225,0)),"")</f>
        <v>MASTERS PROGRAM</v>
      </c>
      <c r="G103">
        <f>IF(ISERROR(SEARCH('Calendar Input'!$C$7,$F103)),0,1)</f>
        <v>1</v>
      </c>
      <c r="H103">
        <f>IF($G103=0,"",COUNTIF($G$2:G103,1))</f>
        <v>102</v>
      </c>
      <c r="I103" t="str">
        <f t="shared" si="4"/>
        <v>MASTERS PROGRAM</v>
      </c>
      <c r="J103" t="str">
        <f t="shared" si="5"/>
        <v>District</v>
      </c>
    </row>
    <row r="104" spans="1:10" x14ac:dyDescent="0.3">
      <c r="A104" t="s">
        <v>316</v>
      </c>
      <c r="B104" t="s">
        <v>317</v>
      </c>
      <c r="C104" t="s">
        <v>29</v>
      </c>
      <c r="D104" t="s">
        <v>318</v>
      </c>
      <c r="E104">
        <f t="shared" si="3"/>
        <v>113</v>
      </c>
      <c r="F104" t="str">
        <f>IFERROR(INDEX($A$2:$A$225,MATCH(ROWS($E$2:E104),$E$2:$E$225,0)),"")</f>
        <v>MAXWELL MUNICIPAL SCHOOL</v>
      </c>
      <c r="G104">
        <f>IF(ISERROR(SEARCH('Calendar Input'!$C$7,$F104)),0,1)</f>
        <v>1</v>
      </c>
      <c r="H104">
        <f>IF($G104=0,"",COUNTIF($G$2:G104,1))</f>
        <v>103</v>
      </c>
      <c r="I104" t="str">
        <f t="shared" si="4"/>
        <v>MAXWELL MUNICIPAL SCHOOL</v>
      </c>
      <c r="J104" t="str">
        <f t="shared" si="5"/>
        <v>District</v>
      </c>
    </row>
    <row r="105" spans="1:10" x14ac:dyDescent="0.3">
      <c r="A105" t="s">
        <v>319</v>
      </c>
      <c r="B105" t="s">
        <v>320</v>
      </c>
      <c r="C105" t="s">
        <v>29</v>
      </c>
      <c r="D105" t="s">
        <v>321</v>
      </c>
      <c r="E105">
        <f t="shared" si="3"/>
        <v>115</v>
      </c>
      <c r="F105" t="str">
        <f>IFERROR(INDEX($A$2:$A$225,MATCH(ROWS($E$2:E105),$E$2:$E$225,0)),"")</f>
        <v>MCCURDY CHARTER SCHOOL</v>
      </c>
      <c r="G105">
        <f>IF(ISERROR(SEARCH('Calendar Input'!$C$7,$F105)),0,1)</f>
        <v>1</v>
      </c>
      <c r="H105">
        <f>IF($G105=0,"",COUNTIF($G$2:G105,1))</f>
        <v>104</v>
      </c>
      <c r="I105" t="str">
        <f t="shared" si="4"/>
        <v>MCCURDY CHARTER SCHOOL</v>
      </c>
      <c r="J105" t="str">
        <f t="shared" si="5"/>
        <v>District</v>
      </c>
    </row>
    <row r="106" spans="1:10" x14ac:dyDescent="0.3">
      <c r="A106" t="s">
        <v>322</v>
      </c>
      <c r="B106" t="s">
        <v>323</v>
      </c>
      <c r="C106" t="s">
        <v>29</v>
      </c>
      <c r="D106" t="s">
        <v>324</v>
      </c>
      <c r="E106">
        <f t="shared" si="3"/>
        <v>117</v>
      </c>
      <c r="F106" t="str">
        <f>IFERROR(INDEX($A$2:$A$225,MATCH(ROWS($E$2:E106),$E$2:$E$225,0)),"")</f>
        <v>MEDIA ARTS COLLABORATIVE CHARTER</v>
      </c>
      <c r="G106">
        <f>IF(ISERROR(SEARCH('Calendar Input'!$C$7,$F106)),0,1)</f>
        <v>1</v>
      </c>
      <c r="H106">
        <f>IF($G106=0,"",COUNTIF($G$2:G106,1))</f>
        <v>105</v>
      </c>
      <c r="I106" t="str">
        <f t="shared" si="4"/>
        <v>MEDIA ARTS COLLABORATIVE CHARTER</v>
      </c>
      <c r="J106" t="str">
        <f t="shared" si="5"/>
        <v>District</v>
      </c>
    </row>
    <row r="107" spans="1:10" x14ac:dyDescent="0.3">
      <c r="A107" t="s">
        <v>325</v>
      </c>
      <c r="B107" t="s">
        <v>326</v>
      </c>
      <c r="C107" t="s">
        <v>29</v>
      </c>
      <c r="D107" t="s">
        <v>327</v>
      </c>
      <c r="E107">
        <f t="shared" si="3"/>
        <v>119</v>
      </c>
      <c r="F107" t="str">
        <f>IFERROR(INDEX($A$2:$A$225,MATCH(ROWS($E$2:E107),$E$2:$E$225,0)),"")</f>
        <v>MELROSE MUNICIPAL SCHOOLS</v>
      </c>
      <c r="G107">
        <f>IF(ISERROR(SEARCH('Calendar Input'!$C$7,$F107)),0,1)</f>
        <v>1</v>
      </c>
      <c r="H107">
        <f>IF($G107=0,"",COUNTIF($G$2:G107,1))</f>
        <v>106</v>
      </c>
      <c r="I107" t="str">
        <f t="shared" si="4"/>
        <v>MELROSE MUNICIPAL SCHOOLS</v>
      </c>
      <c r="J107" t="str">
        <f t="shared" si="5"/>
        <v>District</v>
      </c>
    </row>
    <row r="108" spans="1:10" x14ac:dyDescent="0.3">
      <c r="A108" t="s">
        <v>328</v>
      </c>
      <c r="B108" t="s">
        <v>329</v>
      </c>
      <c r="C108" t="s">
        <v>29</v>
      </c>
      <c r="D108" t="s">
        <v>330</v>
      </c>
      <c r="E108">
        <f t="shared" si="3"/>
        <v>127</v>
      </c>
      <c r="F108" t="str">
        <f>IFERROR(INDEX($A$2:$A$225,MATCH(ROWS($E$2:E108),$E$2:$E$225,0)),"")</f>
        <v>MESA VISTA CONSOLIDATED SCHOOLS</v>
      </c>
      <c r="G108">
        <f>IF(ISERROR(SEARCH('Calendar Input'!$C$7,$F108)),0,1)</f>
        <v>1</v>
      </c>
      <c r="H108">
        <f>IF($G108=0,"",COUNTIF($G$2:G108,1))</f>
        <v>107</v>
      </c>
      <c r="I108" t="str">
        <f t="shared" si="4"/>
        <v>MESA VISTA CONSOLIDATED SCHOOLS</v>
      </c>
      <c r="J108" t="str">
        <f t="shared" si="5"/>
        <v>District</v>
      </c>
    </row>
    <row r="109" spans="1:10" x14ac:dyDescent="0.3">
      <c r="A109" t="s">
        <v>331</v>
      </c>
      <c r="B109" t="s">
        <v>332</v>
      </c>
      <c r="C109" t="s">
        <v>29</v>
      </c>
      <c r="D109" t="s">
        <v>333</v>
      </c>
      <c r="E109">
        <f t="shared" si="3"/>
        <v>128</v>
      </c>
      <c r="F109" t="str">
        <f>IFERROR(INDEX($A$2:$A$225,MATCH(ROWS($E$2:E109),$E$2:$E$225,0)),"")</f>
        <v>MIDDLE COLLEGE HIGH SCHOOL</v>
      </c>
      <c r="G109">
        <f>IF(ISERROR(SEARCH('Calendar Input'!$C$7,$F109)),0,1)</f>
        <v>1</v>
      </c>
      <c r="H109">
        <f>IF($G109=0,"",COUNTIF($G$2:G109,1))</f>
        <v>108</v>
      </c>
      <c r="I109" t="str">
        <f t="shared" si="4"/>
        <v>MIDDLE COLLEGE HIGH SCHOOL</v>
      </c>
      <c r="J109" t="str">
        <f t="shared" si="5"/>
        <v>District</v>
      </c>
    </row>
    <row r="110" spans="1:10" x14ac:dyDescent="0.3">
      <c r="A110" t="s">
        <v>334</v>
      </c>
      <c r="B110" t="s">
        <v>335</v>
      </c>
      <c r="C110" t="s">
        <v>29</v>
      </c>
      <c r="D110" t="s">
        <v>336</v>
      </c>
      <c r="E110">
        <f t="shared" si="3"/>
        <v>129</v>
      </c>
      <c r="F110" t="str">
        <f>IFERROR(INDEX($A$2:$A$225,MATCH(ROWS($E$2:E110),$E$2:$E$225,0)),"")</f>
        <v>MISSION ACHIEVEMENT &amp; SUCCESS CHARTER</v>
      </c>
      <c r="G110">
        <f>IF(ISERROR(SEARCH('Calendar Input'!$C$7,$F110)),0,1)</f>
        <v>1</v>
      </c>
      <c r="H110">
        <f>IF($G110=0,"",COUNTIF($G$2:G110,1))</f>
        <v>109</v>
      </c>
      <c r="I110" t="str">
        <f t="shared" si="4"/>
        <v>MISSION ACHIEVEMENT &amp; SUCCESS CHARTER</v>
      </c>
      <c r="J110" t="str">
        <f t="shared" si="5"/>
        <v>District</v>
      </c>
    </row>
    <row r="111" spans="1:10" x14ac:dyDescent="0.3">
      <c r="A111" t="s">
        <v>337</v>
      </c>
      <c r="B111" t="s">
        <v>338</v>
      </c>
      <c r="C111" t="s">
        <v>29</v>
      </c>
      <c r="D111" t="s">
        <v>339</v>
      </c>
      <c r="E111">
        <f t="shared" si="3"/>
        <v>130</v>
      </c>
      <c r="F111" t="str">
        <f>IFERROR(INDEX($A$2:$A$225,MATCH(ROWS($E$2:E111),$E$2:$E$225,0)),"")</f>
        <v>MONTE DEL SOL CHARTER SCHOOL</v>
      </c>
      <c r="G111">
        <f>IF(ISERROR(SEARCH('Calendar Input'!$C$7,$F111)),0,1)</f>
        <v>1</v>
      </c>
      <c r="H111">
        <f>IF($G111=0,"",COUNTIF($G$2:G111,1))</f>
        <v>110</v>
      </c>
      <c r="I111" t="str">
        <f t="shared" si="4"/>
        <v>MONTE DEL SOL CHARTER SCHOOL</v>
      </c>
      <c r="J111" t="str">
        <f t="shared" si="5"/>
        <v>District</v>
      </c>
    </row>
    <row r="112" spans="1:10" x14ac:dyDescent="0.3">
      <c r="A112" t="s">
        <v>340</v>
      </c>
      <c r="B112" t="s">
        <v>341</v>
      </c>
      <c r="C112" t="s">
        <v>29</v>
      </c>
      <c r="D112" t="s">
        <v>342</v>
      </c>
      <c r="E112">
        <f t="shared" si="3"/>
        <v>132</v>
      </c>
      <c r="F112" t="str">
        <f>IFERROR(INDEX($A$2:$A$225,MATCH(ROWS($E$2:E112),$E$2:$E$225,0)),"")</f>
        <v>MONTESSORI ELEMENTARY SCHOOL</v>
      </c>
      <c r="G112">
        <f>IF(ISERROR(SEARCH('Calendar Input'!$C$7,$F112)),0,1)</f>
        <v>1</v>
      </c>
      <c r="H112">
        <f>IF($G112=0,"",COUNTIF($G$2:G112,1))</f>
        <v>111</v>
      </c>
      <c r="I112" t="str">
        <f t="shared" si="4"/>
        <v>MONTESSORI ELEMENTARY SCHOOL</v>
      </c>
      <c r="J112" t="str">
        <f t="shared" si="5"/>
        <v>District</v>
      </c>
    </row>
    <row r="113" spans="1:10" x14ac:dyDescent="0.3">
      <c r="A113" t="s">
        <v>343</v>
      </c>
      <c r="B113" t="s">
        <v>344</v>
      </c>
      <c r="C113" t="s">
        <v>29</v>
      </c>
      <c r="D113" t="s">
        <v>345</v>
      </c>
      <c r="E113">
        <f t="shared" si="3"/>
        <v>133</v>
      </c>
      <c r="F113" t="str">
        <f>IFERROR(INDEX($A$2:$A$225,MATCH(ROWS($E$2:E113),$E$2:$E$225,0)),"")</f>
        <v>MONTESSORI OF THE RIO GRANDE CHARTER</v>
      </c>
      <c r="G113">
        <f>IF(ISERROR(SEARCH('Calendar Input'!$C$7,$F113)),0,1)</f>
        <v>1</v>
      </c>
      <c r="H113">
        <f>IF($G113=0,"",COUNTIF($G$2:G113,1))</f>
        <v>112</v>
      </c>
      <c r="I113" t="str">
        <f t="shared" si="4"/>
        <v>MONTESSORI OF THE RIO GRANDE CHARTER</v>
      </c>
      <c r="J113" t="str">
        <f t="shared" si="5"/>
        <v>District</v>
      </c>
    </row>
    <row r="114" spans="1:10" x14ac:dyDescent="0.3">
      <c r="A114" t="s">
        <v>346</v>
      </c>
      <c r="B114" t="s">
        <v>347</v>
      </c>
      <c r="C114" t="s">
        <v>29</v>
      </c>
      <c r="D114" t="s">
        <v>348</v>
      </c>
      <c r="E114">
        <f t="shared" si="3"/>
        <v>135</v>
      </c>
      <c r="F114" t="str">
        <f>IFERROR(INDEX($A$2:$A$225,MATCH(ROWS($E$2:E114),$E$2:$E$225,0)),"")</f>
        <v>MORA INDEPENDENT SCHOOLS</v>
      </c>
      <c r="G114">
        <f>IF(ISERROR(SEARCH('Calendar Input'!$C$7,$F114)),0,1)</f>
        <v>1</v>
      </c>
      <c r="H114">
        <f>IF($G114=0,"",COUNTIF($G$2:G114,1))</f>
        <v>113</v>
      </c>
      <c r="I114" t="str">
        <f t="shared" si="4"/>
        <v>MORA INDEPENDENT SCHOOLS</v>
      </c>
      <c r="J114" t="str">
        <f t="shared" si="5"/>
        <v>District</v>
      </c>
    </row>
    <row r="115" spans="1:10" x14ac:dyDescent="0.3">
      <c r="A115" t="s">
        <v>349</v>
      </c>
      <c r="B115" t="s">
        <v>350</v>
      </c>
      <c r="C115" t="s">
        <v>29</v>
      </c>
      <c r="D115" t="s">
        <v>351</v>
      </c>
      <c r="E115">
        <f t="shared" si="3"/>
        <v>137</v>
      </c>
      <c r="F115" t="str">
        <f>IFERROR(INDEX($A$2:$A$225,MATCH(ROWS($E$2:E115),$E$2:$E$225,0)),"")</f>
        <v>MORENO VALLEY HIGH SCHOOL</v>
      </c>
      <c r="G115">
        <f>IF(ISERROR(SEARCH('Calendar Input'!$C$7,$F115)),0,1)</f>
        <v>1</v>
      </c>
      <c r="H115">
        <f>IF($G115=0,"",COUNTIF($G$2:G115,1))</f>
        <v>114</v>
      </c>
      <c r="I115" t="str">
        <f t="shared" si="4"/>
        <v>MORENO VALLEY HIGH SCHOOL</v>
      </c>
      <c r="J115" t="str">
        <f t="shared" si="5"/>
        <v>District</v>
      </c>
    </row>
    <row r="116" spans="1:10" x14ac:dyDescent="0.3">
      <c r="A116" t="s">
        <v>352</v>
      </c>
      <c r="B116" t="s">
        <v>353</v>
      </c>
      <c r="C116" t="s">
        <v>29</v>
      </c>
      <c r="D116" t="s">
        <v>354</v>
      </c>
      <c r="E116">
        <f t="shared" si="3"/>
        <v>140</v>
      </c>
      <c r="F116" t="str">
        <f>IFERROR(INDEX($A$2:$A$225,MATCH(ROWS($E$2:E116),$E$2:$E$225,0)),"")</f>
        <v>MORIARTY PUBLIC SCHOOLS</v>
      </c>
      <c r="G116">
        <f>IF(ISERROR(SEARCH('Calendar Input'!$C$7,$F116)),0,1)</f>
        <v>1</v>
      </c>
      <c r="H116">
        <f>IF($G116=0,"",COUNTIF($G$2:G116,1))</f>
        <v>115</v>
      </c>
      <c r="I116" t="str">
        <f t="shared" si="4"/>
        <v>MORIARTY PUBLIC SCHOOLS</v>
      </c>
      <c r="J116" t="str">
        <f t="shared" si="5"/>
        <v>District</v>
      </c>
    </row>
    <row r="117" spans="1:10" x14ac:dyDescent="0.3">
      <c r="A117" t="s">
        <v>355</v>
      </c>
      <c r="B117" t="s">
        <v>356</v>
      </c>
      <c r="C117" t="s">
        <v>29</v>
      </c>
      <c r="D117" t="s">
        <v>357</v>
      </c>
      <c r="E117">
        <f t="shared" si="3"/>
        <v>143</v>
      </c>
      <c r="F117" t="str">
        <f>IFERROR(INDEX($A$2:$A$225,MATCH(ROWS($E$2:E117),$E$2:$E$225,0)),"")</f>
        <v>MOSAIC ACADEMY</v>
      </c>
      <c r="G117">
        <f>IF(ISERROR(SEARCH('Calendar Input'!$C$7,$F117)),0,1)</f>
        <v>1</v>
      </c>
      <c r="H117">
        <f>IF($G117=0,"",COUNTIF($G$2:G117,1))</f>
        <v>116</v>
      </c>
      <c r="I117" t="str">
        <f t="shared" si="4"/>
        <v>MOSAIC ACADEMY</v>
      </c>
      <c r="J117" t="str">
        <f t="shared" si="5"/>
        <v>District</v>
      </c>
    </row>
    <row r="118" spans="1:10" x14ac:dyDescent="0.3">
      <c r="A118" t="s">
        <v>358</v>
      </c>
      <c r="B118" t="s">
        <v>359</v>
      </c>
      <c r="C118" t="s">
        <v>36</v>
      </c>
      <c r="D118" t="s">
        <v>360</v>
      </c>
      <c r="E118">
        <f t="shared" si="3"/>
        <v>152</v>
      </c>
      <c r="F118" t="str">
        <f>IFERROR(INDEX($A$2:$A$225,MATCH(ROWS($E$2:E118),$E$2:$E$225,0)),"")</f>
        <v>MOSQUERO MUNICIPAL SCHOOLS</v>
      </c>
      <c r="G118">
        <f>IF(ISERROR(SEARCH('Calendar Input'!$C$7,$F118)),0,1)</f>
        <v>1</v>
      </c>
      <c r="H118">
        <f>IF($G118=0,"",COUNTIF($G$2:G118,1))</f>
        <v>117</v>
      </c>
      <c r="I118" t="str">
        <f t="shared" si="4"/>
        <v>MOSQUERO MUNICIPAL SCHOOLS</v>
      </c>
      <c r="J118" t="str">
        <f t="shared" si="5"/>
        <v>Local Charter</v>
      </c>
    </row>
    <row r="119" spans="1:10" x14ac:dyDescent="0.3">
      <c r="D119" t="s">
        <v>129</v>
      </c>
      <c r="E119">
        <f t="shared" si="3"/>
        <v>0</v>
      </c>
      <c r="F119" t="str">
        <f>IFERROR(INDEX($A$2:$A$225,MATCH(ROWS($E$2:E119),$E$2:$E$225,0)),"")</f>
        <v>MOUNTAIN MAHOGANY COMMUNITY SCHOOL</v>
      </c>
      <c r="G119">
        <f>IF(ISERROR(SEARCH('Calendar Input'!$C$7,$F119)),0,1)</f>
        <v>1</v>
      </c>
      <c r="H119">
        <f>IF($G119=0,"",COUNTIF($G$2:G119,1))</f>
        <v>118</v>
      </c>
      <c r="I119" t="str">
        <f t="shared" si="4"/>
        <v>MOUNTAIN MAHOGANY COMMUNITY SCHOOL</v>
      </c>
      <c r="J119" t="str">
        <f t="shared" si="5"/>
        <v/>
      </c>
    </row>
    <row r="120" spans="1:10" x14ac:dyDescent="0.3">
      <c r="A120" t="s">
        <v>361</v>
      </c>
      <c r="B120" t="s">
        <v>362</v>
      </c>
      <c r="C120" t="s">
        <v>29</v>
      </c>
      <c r="D120" t="s">
        <v>363</v>
      </c>
      <c r="E120">
        <f t="shared" si="3"/>
        <v>144</v>
      </c>
      <c r="F120" t="str">
        <f>IFERROR(INDEX($A$2:$A$225,MATCH(ROWS($E$2:E120),$E$2:$E$225,0)),"")</f>
        <v>MOUNTAINAIR PUBLIC SCHOOLS</v>
      </c>
      <c r="G120">
        <f>IF(ISERROR(SEARCH('Calendar Input'!$C$7,$F120)),0,1)</f>
        <v>1</v>
      </c>
      <c r="H120">
        <f>IF($G120=0,"",COUNTIF($G$2:G120,1))</f>
        <v>119</v>
      </c>
      <c r="I120" t="str">
        <f t="shared" si="4"/>
        <v>MOUNTAINAIR PUBLIC SCHOOLS</v>
      </c>
      <c r="J120" t="str">
        <f t="shared" si="5"/>
        <v>District</v>
      </c>
    </row>
    <row r="121" spans="1:10" x14ac:dyDescent="0.3">
      <c r="A121" t="s">
        <v>364</v>
      </c>
      <c r="B121" t="s">
        <v>365</v>
      </c>
      <c r="C121" t="s">
        <v>29</v>
      </c>
      <c r="D121" t="s">
        <v>366</v>
      </c>
      <c r="E121">
        <f t="shared" si="3"/>
        <v>145</v>
      </c>
      <c r="F121" t="str">
        <f>IFERROR(INDEX($A$2:$A$225,MATCH(ROWS($E$2:E121),$E$2:$E$225,0)),"")</f>
        <v>NATIVE AMERICAN COMMUNITY ACADEMY</v>
      </c>
      <c r="G121">
        <f>IF(ISERROR(SEARCH('Calendar Input'!$C$7,$F121)),0,1)</f>
        <v>1</v>
      </c>
      <c r="H121">
        <f>IF($G121=0,"",COUNTIF($G$2:G121,1))</f>
        <v>120</v>
      </c>
      <c r="I121" t="str">
        <f t="shared" si="4"/>
        <v>NATIVE AMERICAN COMMUNITY ACADEMY</v>
      </c>
      <c r="J121" t="str">
        <f t="shared" si="5"/>
        <v>District</v>
      </c>
    </row>
    <row r="122" spans="1:10" x14ac:dyDescent="0.3">
      <c r="A122" t="s">
        <v>367</v>
      </c>
      <c r="B122" t="s">
        <v>368</v>
      </c>
      <c r="C122" t="s">
        <v>29</v>
      </c>
      <c r="D122" t="s">
        <v>369</v>
      </c>
      <c r="E122">
        <f t="shared" si="3"/>
        <v>147</v>
      </c>
      <c r="F122" t="str">
        <f>IFERROR(INDEX($A$2:$A$225,MATCH(ROWS($E$2:E122),$E$2:$E$225,0)),"")</f>
        <v>NEW AMERICA SCHOOL LAS CRUCES</v>
      </c>
      <c r="G122">
        <f>IF(ISERROR(SEARCH('Calendar Input'!$C$7,$F122)),0,1)</f>
        <v>1</v>
      </c>
      <c r="H122">
        <f>IF($G122=0,"",COUNTIF($G$2:G122,1))</f>
        <v>121</v>
      </c>
      <c r="I122" t="str">
        <f t="shared" si="4"/>
        <v>NEW AMERICA SCHOOL LAS CRUCES</v>
      </c>
      <c r="J122" t="str">
        <f t="shared" si="5"/>
        <v>District</v>
      </c>
    </row>
    <row r="123" spans="1:10" x14ac:dyDescent="0.3">
      <c r="A123" t="s">
        <v>370</v>
      </c>
      <c r="B123" t="s">
        <v>371</v>
      </c>
      <c r="C123" t="s">
        <v>29</v>
      </c>
      <c r="D123" t="s">
        <v>372</v>
      </c>
      <c r="E123">
        <f t="shared" si="3"/>
        <v>149</v>
      </c>
      <c r="F123" t="str">
        <f>IFERROR(INDEX($A$2:$A$225,MATCH(ROWS($E$2:E123),$E$2:$E$225,0)),"")</f>
        <v>NEW MEXICO CONNECTIONS ACADEMY</v>
      </c>
      <c r="G123">
        <f>IF(ISERROR(SEARCH('Calendar Input'!$C$7,$F123)),0,1)</f>
        <v>1</v>
      </c>
      <c r="H123">
        <f>IF($G123=0,"",COUNTIF($G$2:G123,1))</f>
        <v>122</v>
      </c>
      <c r="I123" t="str">
        <f t="shared" si="4"/>
        <v>NEW MEXICO CONNECTIONS ACADEMY</v>
      </c>
      <c r="J123" t="str">
        <f t="shared" si="5"/>
        <v>District</v>
      </c>
    </row>
    <row r="124" spans="1:10" x14ac:dyDescent="0.3">
      <c r="A124" t="s">
        <v>373</v>
      </c>
      <c r="B124" t="s">
        <v>374</v>
      </c>
      <c r="C124" t="s">
        <v>36</v>
      </c>
      <c r="D124" t="s">
        <v>375</v>
      </c>
      <c r="E124">
        <f t="shared" si="3"/>
        <v>3</v>
      </c>
      <c r="F124" t="str">
        <f>IFERROR(INDEX($A$2:$A$225,MATCH(ROWS($E$2:E124),$E$2:$E$225,0)),"")</f>
        <v>NEW MEXICO SCHOOL FOR THE ARTS</v>
      </c>
      <c r="G124">
        <f>IF(ISERROR(SEARCH('Calendar Input'!$C$7,$F124)),0,1)</f>
        <v>1</v>
      </c>
      <c r="H124">
        <f>IF($G124=0,"",COUNTIF($G$2:G124,1))</f>
        <v>123</v>
      </c>
      <c r="I124" t="str">
        <f t="shared" si="4"/>
        <v>NEW MEXICO SCHOOL FOR THE ARTS</v>
      </c>
      <c r="J124" t="str">
        <f t="shared" si="5"/>
        <v>Local Charter</v>
      </c>
    </row>
    <row r="125" spans="1:10" x14ac:dyDescent="0.3">
      <c r="D125" t="s">
        <v>129</v>
      </c>
      <c r="E125">
        <f t="shared" si="3"/>
        <v>0</v>
      </c>
      <c r="F125" t="str">
        <f>IFERROR(INDEX($A$2:$A$225,MATCH(ROWS($E$2:E125),$E$2:$E$225,0)),"")</f>
        <v>NM INTERNATIONAL SCHOOL</v>
      </c>
      <c r="G125">
        <f>IF(ISERROR(SEARCH('Calendar Input'!$C$7,$F125)),0,1)</f>
        <v>1</v>
      </c>
      <c r="H125">
        <f>IF($G125=0,"",COUNTIF($G$2:G125,1))</f>
        <v>124</v>
      </c>
      <c r="I125" t="str">
        <f t="shared" si="4"/>
        <v>NM INTERNATIONAL SCHOOL</v>
      </c>
      <c r="J125" t="str">
        <f t="shared" si="5"/>
        <v/>
      </c>
    </row>
    <row r="126" spans="1:10" x14ac:dyDescent="0.3">
      <c r="A126" t="s">
        <v>376</v>
      </c>
      <c r="B126" t="s">
        <v>377</v>
      </c>
      <c r="C126" t="s">
        <v>29</v>
      </c>
      <c r="D126" t="s">
        <v>378</v>
      </c>
      <c r="E126">
        <f t="shared" si="3"/>
        <v>150</v>
      </c>
      <c r="F126" t="str">
        <f>IFERROR(INDEX($A$2:$A$225,MATCH(ROWS($E$2:E126),$E$2:$E$225,0)),"")</f>
        <v>NORTH VALLEY ACADEMY</v>
      </c>
      <c r="G126">
        <f>IF(ISERROR(SEARCH('Calendar Input'!$C$7,$F126)),0,1)</f>
        <v>1</v>
      </c>
      <c r="H126">
        <f>IF($G126=0,"",COUNTIF($G$2:G126,1))</f>
        <v>125</v>
      </c>
      <c r="I126" t="str">
        <f t="shared" si="4"/>
        <v>NORTH VALLEY ACADEMY</v>
      </c>
      <c r="J126" t="str">
        <f t="shared" si="5"/>
        <v>District</v>
      </c>
    </row>
    <row r="127" spans="1:10" x14ac:dyDescent="0.3">
      <c r="A127" t="s">
        <v>379</v>
      </c>
      <c r="B127" t="s">
        <v>380</v>
      </c>
      <c r="C127" t="s">
        <v>29</v>
      </c>
      <c r="D127" t="s">
        <v>381</v>
      </c>
      <c r="E127">
        <f t="shared" si="3"/>
        <v>154</v>
      </c>
      <c r="F127" t="str">
        <f>IFERROR(INDEX($A$2:$A$225,MATCH(ROWS($E$2:E127),$E$2:$E$225,0)),"")</f>
        <v>PECOS CYBER ACADEMY</v>
      </c>
      <c r="G127">
        <f>IF(ISERROR(SEARCH('Calendar Input'!$C$7,$F127)),0,1)</f>
        <v>1</v>
      </c>
      <c r="H127">
        <f>IF($G127=0,"",COUNTIF($G$2:G127,1))</f>
        <v>126</v>
      </c>
      <c r="I127" t="str">
        <f t="shared" si="4"/>
        <v>PECOS CYBER ACADEMY</v>
      </c>
      <c r="J127" t="str">
        <f t="shared" si="5"/>
        <v>District</v>
      </c>
    </row>
    <row r="128" spans="1:10" x14ac:dyDescent="0.3">
      <c r="A128" t="s">
        <v>382</v>
      </c>
      <c r="B128" t="s">
        <v>383</v>
      </c>
      <c r="C128" t="s">
        <v>29</v>
      </c>
      <c r="D128" t="s">
        <v>384</v>
      </c>
      <c r="E128">
        <f t="shared" si="3"/>
        <v>156</v>
      </c>
      <c r="F128" t="str">
        <f>IFERROR(INDEX($A$2:$A$225,MATCH(ROWS($E$2:E128),$E$2:$E$225,0)),"")</f>
        <v>PECOS INDEPENDENT  SCHOOLS</v>
      </c>
      <c r="G128">
        <f>IF(ISERROR(SEARCH('Calendar Input'!$C$7,$F128)),0,1)</f>
        <v>1</v>
      </c>
      <c r="H128">
        <f>IF($G128=0,"",COUNTIF($G$2:G128,1))</f>
        <v>127</v>
      </c>
      <c r="I128" t="str">
        <f t="shared" si="4"/>
        <v>PECOS INDEPENDENT  SCHOOLS</v>
      </c>
      <c r="J128" t="str">
        <f t="shared" si="5"/>
        <v>District</v>
      </c>
    </row>
    <row r="129" spans="1:10" x14ac:dyDescent="0.3">
      <c r="A129" t="s">
        <v>385</v>
      </c>
      <c r="B129" t="s">
        <v>386</v>
      </c>
      <c r="C129" t="s">
        <v>36</v>
      </c>
      <c r="D129" t="s">
        <v>387</v>
      </c>
      <c r="E129">
        <f t="shared" si="3"/>
        <v>43</v>
      </c>
      <c r="F129" t="str">
        <f>IFERROR(INDEX($A$2:$A$225,MATCH(ROWS($E$2:E129),$E$2:$E$225,0)),"")</f>
        <v>PENASCO INDEPENDENT SCHOOL</v>
      </c>
      <c r="G129">
        <f>IF(ISERROR(SEARCH('Calendar Input'!$C$7,$F129)),0,1)</f>
        <v>1</v>
      </c>
      <c r="H129">
        <f>IF($G129=0,"",COUNTIF($G$2:G129,1))</f>
        <v>128</v>
      </c>
      <c r="I129" t="str">
        <f t="shared" si="4"/>
        <v>PENASCO INDEPENDENT SCHOOL</v>
      </c>
      <c r="J129" t="str">
        <f t="shared" si="5"/>
        <v>Local Charter</v>
      </c>
    </row>
    <row r="130" spans="1:10" x14ac:dyDescent="0.3">
      <c r="D130" t="s">
        <v>129</v>
      </c>
      <c r="E130">
        <f t="shared" ref="E130:E193" si="6">COUNTIF($A$2:$A$225,"&lt;="&amp;A130)</f>
        <v>0</v>
      </c>
      <c r="F130" t="str">
        <f>IFERROR(INDEX($A$2:$A$225,MATCH(ROWS($E$2:E130),$E$2:$E$225,0)),"")</f>
        <v>POJOAQUE VALLEY SCHOOLS</v>
      </c>
      <c r="G130">
        <f>IF(ISERROR(SEARCH('Calendar Input'!$C$7,$F130)),0,1)</f>
        <v>1</v>
      </c>
      <c r="H130">
        <f>IF($G130=0,"",COUNTIF($G$2:G130,1))</f>
        <v>129</v>
      </c>
      <c r="I130" t="str">
        <f t="shared" ref="I130:I193" si="7">IFERROR(INDEX(F129:F353,MATCH(ROW(H129),H129:H353,0)),"")</f>
        <v>POJOAQUE VALLEY SCHOOLS</v>
      </c>
      <c r="J130" t="str">
        <f t="shared" ref="J130:J193" si="8">IF(C130="D","District",IF(C130="LC","Local Charter",IF(C130="SC","State Charter","")))</f>
        <v/>
      </c>
    </row>
    <row r="131" spans="1:10" x14ac:dyDescent="0.3">
      <c r="A131" t="s">
        <v>388</v>
      </c>
      <c r="B131" t="s">
        <v>389</v>
      </c>
      <c r="C131" t="s">
        <v>29</v>
      </c>
      <c r="D131" t="s">
        <v>390</v>
      </c>
      <c r="E131">
        <f t="shared" si="6"/>
        <v>162</v>
      </c>
      <c r="F131" t="str">
        <f>IFERROR(INDEX($A$2:$A$225,MATCH(ROWS($E$2:E131),$E$2:$E$225,0)),"")</f>
        <v>PORTALES MUNICIPAL SCHOOLS</v>
      </c>
      <c r="G131">
        <f>IF(ISERROR(SEARCH('Calendar Input'!$C$7,$F131)),0,1)</f>
        <v>1</v>
      </c>
      <c r="H131">
        <f>IF($G131=0,"",COUNTIF($G$2:G131,1))</f>
        <v>130</v>
      </c>
      <c r="I131" t="str">
        <f t="shared" si="7"/>
        <v>PORTALES MUNICIPAL SCHOOLS</v>
      </c>
      <c r="J131" t="str">
        <f t="shared" si="8"/>
        <v>District</v>
      </c>
    </row>
    <row r="132" spans="1:10" x14ac:dyDescent="0.3">
      <c r="A132" t="s">
        <v>391</v>
      </c>
      <c r="B132" t="s">
        <v>392</v>
      </c>
      <c r="C132" t="s">
        <v>29</v>
      </c>
      <c r="D132" t="s">
        <v>393</v>
      </c>
      <c r="E132">
        <f t="shared" si="6"/>
        <v>169</v>
      </c>
      <c r="F132" t="str">
        <f>IFERROR(INDEX($A$2:$A$225,MATCH(ROWS($E$2:E132),$E$2:$E$225,0)),"")</f>
        <v>PUBLIC ACADEMY FOR PERFORMING ARTS</v>
      </c>
      <c r="G132">
        <f>IF(ISERROR(SEARCH('Calendar Input'!$C$7,$F132)),0,1)</f>
        <v>1</v>
      </c>
      <c r="H132">
        <f>IF($G132=0,"",COUNTIF($G$2:G132,1))</f>
        <v>131</v>
      </c>
      <c r="I132" t="str">
        <f t="shared" si="7"/>
        <v>PUBLIC ACADEMY FOR PERFORMING ARTS</v>
      </c>
      <c r="J132" t="str">
        <f t="shared" si="8"/>
        <v>District</v>
      </c>
    </row>
    <row r="133" spans="1:10" x14ac:dyDescent="0.3">
      <c r="A133" t="s">
        <v>394</v>
      </c>
      <c r="B133" t="s">
        <v>395</v>
      </c>
      <c r="C133" t="s">
        <v>36</v>
      </c>
      <c r="D133" t="s">
        <v>396</v>
      </c>
      <c r="E133">
        <f t="shared" si="6"/>
        <v>19</v>
      </c>
      <c r="F133" t="str">
        <f>IFERROR(INDEX($A$2:$A$225,MATCH(ROWS($E$2:E133),$E$2:$E$225,0)),"")</f>
        <v>QUEMADO INDEPENDENT SCHOOL DISTRICT</v>
      </c>
      <c r="G133">
        <f>IF(ISERROR(SEARCH('Calendar Input'!$C$7,$F133)),0,1)</f>
        <v>1</v>
      </c>
      <c r="H133">
        <f>IF($G133=0,"",COUNTIF($G$2:G133,1))</f>
        <v>132</v>
      </c>
      <c r="I133" t="str">
        <f t="shared" si="7"/>
        <v>QUEMADO INDEPENDENT SCHOOL DISTRICT</v>
      </c>
      <c r="J133" t="str">
        <f t="shared" si="8"/>
        <v>Local Charter</v>
      </c>
    </row>
    <row r="134" spans="1:10" x14ac:dyDescent="0.3">
      <c r="A134" t="s">
        <v>397</v>
      </c>
      <c r="B134" t="s">
        <v>398</v>
      </c>
      <c r="C134" t="s">
        <v>36</v>
      </c>
      <c r="D134" t="s">
        <v>399</v>
      </c>
      <c r="E134">
        <f t="shared" si="6"/>
        <v>168</v>
      </c>
      <c r="F134" t="str">
        <f>IFERROR(INDEX($A$2:$A$225,MATCH(ROWS($E$2:E134),$E$2:$E$225,0)),"")</f>
        <v>QUESTA INDEPENDENT SCHOOLS</v>
      </c>
      <c r="G134">
        <f>IF(ISERROR(SEARCH('Calendar Input'!$C$7,$F134)),0,1)</f>
        <v>1</v>
      </c>
      <c r="H134">
        <f>IF($G134=0,"",COUNTIF($G$2:G134,1))</f>
        <v>133</v>
      </c>
      <c r="I134" t="str">
        <f t="shared" si="7"/>
        <v>QUESTA INDEPENDENT SCHOOLS</v>
      </c>
      <c r="J134" t="str">
        <f t="shared" si="8"/>
        <v>Local Charter</v>
      </c>
    </row>
    <row r="135" spans="1:10" x14ac:dyDescent="0.3">
      <c r="A135" t="s">
        <v>400</v>
      </c>
      <c r="B135" t="s">
        <v>401</v>
      </c>
      <c r="C135" t="s">
        <v>61</v>
      </c>
      <c r="D135" t="s">
        <v>402</v>
      </c>
      <c r="E135">
        <f t="shared" si="6"/>
        <v>184</v>
      </c>
      <c r="F135" t="str">
        <f>IFERROR(INDEX($A$2:$A$225,MATCH(ROWS($E$2:E135),$E$2:$E$225,0)),"")</f>
        <v>RAICES DEL SABER XINACHTLI COMM SCHOOL</v>
      </c>
      <c r="G135">
        <f>IF(ISERROR(SEARCH('Calendar Input'!$C$7,$F135)),0,1)</f>
        <v>1</v>
      </c>
      <c r="H135">
        <f>IF($G135=0,"",COUNTIF($G$2:G135,1))</f>
        <v>134</v>
      </c>
      <c r="I135" t="str">
        <f t="shared" si="7"/>
        <v>RAICES DEL SABER XINACHTLI COMM SCHOOL</v>
      </c>
      <c r="J135" t="str">
        <f t="shared" si="8"/>
        <v>State Charter</v>
      </c>
    </row>
    <row r="136" spans="1:10" x14ac:dyDescent="0.3">
      <c r="D136" t="s">
        <v>129</v>
      </c>
      <c r="E136">
        <f t="shared" si="6"/>
        <v>0</v>
      </c>
      <c r="F136" t="str">
        <f>IFERROR(INDEX($A$2:$A$225,MATCH(ROWS($E$2:E136),$E$2:$E$225,0)),"")</f>
        <v>RATON PUBLIC SCHOOLS</v>
      </c>
      <c r="G136">
        <f>IF(ISERROR(SEARCH('Calendar Input'!$C$7,$F136)),0,1)</f>
        <v>1</v>
      </c>
      <c r="H136">
        <f>IF($G136=0,"",COUNTIF($G$2:G136,1))</f>
        <v>135</v>
      </c>
      <c r="I136" t="str">
        <f t="shared" si="7"/>
        <v>RATON PUBLIC SCHOOLS</v>
      </c>
      <c r="J136" t="str">
        <f t="shared" si="8"/>
        <v/>
      </c>
    </row>
    <row r="137" spans="1:10" x14ac:dyDescent="0.3">
      <c r="A137" t="s">
        <v>403</v>
      </c>
      <c r="B137" t="s">
        <v>404</v>
      </c>
      <c r="C137" t="s">
        <v>29</v>
      </c>
      <c r="D137" t="s">
        <v>405</v>
      </c>
      <c r="E137">
        <f t="shared" si="6"/>
        <v>170</v>
      </c>
      <c r="F137" t="str">
        <f>IFERROR(INDEX($A$2:$A$225,MATCH(ROWS($E$2:E137),$E$2:$E$225,0)),"")</f>
        <v>RED RIVER VALLEY CHARTER SCHOOL</v>
      </c>
      <c r="G137">
        <f>IF(ISERROR(SEARCH('Calendar Input'!$C$7,$F137)),0,1)</f>
        <v>1</v>
      </c>
      <c r="H137">
        <f>IF($G137=0,"",COUNTIF($G$2:G137,1))</f>
        <v>136</v>
      </c>
      <c r="I137" t="str">
        <f t="shared" si="7"/>
        <v>RED RIVER VALLEY CHARTER SCHOOL</v>
      </c>
      <c r="J137" t="str">
        <f t="shared" si="8"/>
        <v>District</v>
      </c>
    </row>
    <row r="138" spans="1:10" x14ac:dyDescent="0.3">
      <c r="A138" t="s">
        <v>406</v>
      </c>
      <c r="B138" t="s">
        <v>407</v>
      </c>
      <c r="C138" t="s">
        <v>29</v>
      </c>
      <c r="D138" t="s">
        <v>408</v>
      </c>
      <c r="E138">
        <f t="shared" si="6"/>
        <v>172</v>
      </c>
      <c r="F138" t="str">
        <f>IFERROR(INDEX($A$2:$A$225,MATCH(ROWS($E$2:E138),$E$2:$E$225,0)),"")</f>
        <v>RESERVE SCHOOL DISTRICT</v>
      </c>
      <c r="G138">
        <f>IF(ISERROR(SEARCH('Calendar Input'!$C$7,$F138)),0,1)</f>
        <v>1</v>
      </c>
      <c r="H138">
        <f>IF($G138=0,"",COUNTIF($G$2:G138,1))</f>
        <v>137</v>
      </c>
      <c r="I138" t="str">
        <f t="shared" si="7"/>
        <v>RESERVE SCHOOL DISTRICT</v>
      </c>
      <c r="J138" t="str">
        <f t="shared" si="8"/>
        <v>District</v>
      </c>
    </row>
    <row r="139" spans="1:10" x14ac:dyDescent="0.3">
      <c r="A139" t="s">
        <v>409</v>
      </c>
      <c r="B139" t="s">
        <v>410</v>
      </c>
      <c r="C139" t="s">
        <v>29</v>
      </c>
      <c r="D139" t="s">
        <v>411</v>
      </c>
      <c r="E139">
        <f t="shared" si="6"/>
        <v>164</v>
      </c>
      <c r="F139" t="str">
        <f>IFERROR(INDEX($A$2:$A$225,MATCH(ROWS($E$2:E139),$E$2:$E$225,0)),"")</f>
        <v>RIO GALLINAS SCH FOR ECOLOGY &amp; THE ARTS</v>
      </c>
      <c r="G139">
        <f>IF(ISERROR(SEARCH('Calendar Input'!$C$7,$F139)),0,1)</f>
        <v>1</v>
      </c>
      <c r="H139">
        <f>IF($G139=0,"",COUNTIF($G$2:G139,1))</f>
        <v>138</v>
      </c>
      <c r="I139" t="str">
        <f t="shared" si="7"/>
        <v>RIO GALLINAS SCH FOR ECOLOGY &amp; THE ARTS</v>
      </c>
      <c r="J139" t="str">
        <f t="shared" si="8"/>
        <v>District</v>
      </c>
    </row>
    <row r="140" spans="1:10" x14ac:dyDescent="0.3">
      <c r="A140" t="s">
        <v>412</v>
      </c>
      <c r="B140" t="s">
        <v>413</v>
      </c>
      <c r="C140" t="s">
        <v>29</v>
      </c>
      <c r="D140" t="s">
        <v>414</v>
      </c>
      <c r="E140">
        <f t="shared" si="6"/>
        <v>180</v>
      </c>
      <c r="F140" t="str">
        <f>IFERROR(INDEX($A$2:$A$225,MATCH(ROWS($E$2:E140),$E$2:$E$225,0)),"")</f>
        <v>RIO GRANDE ACADEMY OF FINE ARTS</v>
      </c>
      <c r="G140">
        <f>IF(ISERROR(SEARCH('Calendar Input'!$C$7,$F140)),0,1)</f>
        <v>1</v>
      </c>
      <c r="H140">
        <f>IF($G140=0,"",COUNTIF($G$2:G140,1))</f>
        <v>139</v>
      </c>
      <c r="I140" t="str">
        <f t="shared" si="7"/>
        <v>RIO GRANDE ACADEMY OF FINE ARTS</v>
      </c>
      <c r="J140" t="str">
        <f t="shared" si="8"/>
        <v>District</v>
      </c>
    </row>
    <row r="141" spans="1:10" x14ac:dyDescent="0.3">
      <c r="A141" t="s">
        <v>415</v>
      </c>
      <c r="B141" t="s">
        <v>416</v>
      </c>
      <c r="C141" t="s">
        <v>29</v>
      </c>
      <c r="D141" t="s">
        <v>417</v>
      </c>
      <c r="E141">
        <f t="shared" si="6"/>
        <v>181</v>
      </c>
      <c r="F141" t="str">
        <f>IFERROR(INDEX($A$2:$A$225,MATCH(ROWS($E$2:E141),$E$2:$E$225,0)),"")</f>
        <v>RIO RANCHO PUBLIC SCHOOLS</v>
      </c>
      <c r="G141">
        <f>IF(ISERROR(SEARCH('Calendar Input'!$C$7,$F141)),0,1)</f>
        <v>1</v>
      </c>
      <c r="H141">
        <f>IF($G141=0,"",COUNTIF($G$2:G141,1))</f>
        <v>140</v>
      </c>
      <c r="I141" t="str">
        <f t="shared" si="7"/>
        <v>RIO RANCHO PUBLIC SCHOOLS</v>
      </c>
      <c r="J141" t="str">
        <f t="shared" si="8"/>
        <v>District</v>
      </c>
    </row>
    <row r="142" spans="1:10" x14ac:dyDescent="0.3">
      <c r="A142" t="s">
        <v>418</v>
      </c>
      <c r="B142" t="s">
        <v>419</v>
      </c>
      <c r="C142" t="s">
        <v>29</v>
      </c>
      <c r="D142" t="s">
        <v>420</v>
      </c>
      <c r="E142">
        <f t="shared" si="6"/>
        <v>183</v>
      </c>
      <c r="F142" t="str">
        <f>IFERROR(INDEX($A$2:$A$225,MATCH(ROWS($E$2:E142),$E$2:$E$225,0)),"")</f>
        <v>ROBERT F KENNEDY CHARTER</v>
      </c>
      <c r="G142">
        <f>IF(ISERROR(SEARCH('Calendar Input'!$C$7,$F142)),0,1)</f>
        <v>1</v>
      </c>
      <c r="H142">
        <f>IF($G142=0,"",COUNTIF($G$2:G142,1))</f>
        <v>141</v>
      </c>
      <c r="I142" t="str">
        <f t="shared" si="7"/>
        <v>ROBERT F KENNEDY CHARTER</v>
      </c>
      <c r="J142" t="str">
        <f t="shared" si="8"/>
        <v>District</v>
      </c>
    </row>
    <row r="143" spans="1:10" x14ac:dyDescent="0.3">
      <c r="A143" t="s">
        <v>421</v>
      </c>
      <c r="B143" t="s">
        <v>422</v>
      </c>
      <c r="C143" t="s">
        <v>29</v>
      </c>
      <c r="D143" t="s">
        <v>423</v>
      </c>
      <c r="E143">
        <f t="shared" si="6"/>
        <v>186</v>
      </c>
      <c r="F143" t="str">
        <f>IFERROR(INDEX($A$2:$A$225,MATCH(ROWS($E$2:E143),$E$2:$E$225,0)),"")</f>
        <v>ROOTS AND WINGS COMMUNITY CHARTER</v>
      </c>
      <c r="G143">
        <f>IF(ISERROR(SEARCH('Calendar Input'!$C$7,$F143)),0,1)</f>
        <v>1</v>
      </c>
      <c r="H143">
        <f>IF($G143=0,"",COUNTIF($G$2:G143,1))</f>
        <v>142</v>
      </c>
      <c r="I143" t="str">
        <f t="shared" si="7"/>
        <v>ROOTS AND WINGS COMMUNITY CHARTER</v>
      </c>
      <c r="J143" t="str">
        <f t="shared" si="8"/>
        <v>District</v>
      </c>
    </row>
    <row r="144" spans="1:10" x14ac:dyDescent="0.3">
      <c r="A144" t="s">
        <v>424</v>
      </c>
      <c r="B144" t="s">
        <v>425</v>
      </c>
      <c r="C144" t="s">
        <v>29</v>
      </c>
      <c r="D144" t="s">
        <v>426</v>
      </c>
      <c r="E144">
        <f t="shared" si="6"/>
        <v>188</v>
      </c>
      <c r="F144" t="str">
        <f>IFERROR(INDEX($A$2:$A$225,MATCH(ROWS($E$2:E144),$E$2:$E$225,0)),"")</f>
        <v>ROSWELL INDEPENDENT SCHOOL DISTRICT</v>
      </c>
      <c r="G144">
        <f>IF(ISERROR(SEARCH('Calendar Input'!$C$7,$F144)),0,1)</f>
        <v>1</v>
      </c>
      <c r="H144">
        <f>IF($G144=0,"",COUNTIF($G$2:G144,1))</f>
        <v>143</v>
      </c>
      <c r="I144" t="str">
        <f t="shared" si="7"/>
        <v>ROSWELL INDEPENDENT SCHOOL DISTRICT</v>
      </c>
      <c r="J144" t="str">
        <f t="shared" si="8"/>
        <v>District</v>
      </c>
    </row>
    <row r="145" spans="1:10" x14ac:dyDescent="0.3">
      <c r="A145" t="s">
        <v>427</v>
      </c>
      <c r="B145" t="s">
        <v>428</v>
      </c>
      <c r="C145" t="s">
        <v>36</v>
      </c>
      <c r="D145" t="s">
        <v>429</v>
      </c>
      <c r="E145">
        <f t="shared" si="6"/>
        <v>138</v>
      </c>
      <c r="F145" t="str">
        <f>IFERROR(INDEX($A$2:$A$225,MATCH(ROWS($E$2:E145),$E$2:$E$225,0)),"")</f>
        <v>ROY MUNICIPAL SCHOOLS</v>
      </c>
      <c r="G145">
        <f>IF(ISERROR(SEARCH('Calendar Input'!$C$7,$F145)),0,1)</f>
        <v>1</v>
      </c>
      <c r="H145">
        <f>IF($G145=0,"",COUNTIF($G$2:G145,1))</f>
        <v>144</v>
      </c>
      <c r="I145" t="str">
        <f t="shared" si="7"/>
        <v>ROY MUNICIPAL SCHOOLS</v>
      </c>
      <c r="J145" t="str">
        <f t="shared" si="8"/>
        <v>Local Charter</v>
      </c>
    </row>
    <row r="146" spans="1:10" x14ac:dyDescent="0.3">
      <c r="D146" t="s">
        <v>129</v>
      </c>
      <c r="E146">
        <f t="shared" si="6"/>
        <v>0</v>
      </c>
      <c r="F146" t="str">
        <f>IFERROR(INDEX($A$2:$A$225,MATCH(ROWS($E$2:E146),$E$2:$E$225,0)),"")</f>
        <v>RUIDOSO MUNICIPAL SCHOOLS</v>
      </c>
      <c r="G146">
        <f>IF(ISERROR(SEARCH('Calendar Input'!$C$7,$F146)),0,1)</f>
        <v>1</v>
      </c>
      <c r="H146">
        <f>IF($G146=0,"",COUNTIF($G$2:G146,1))</f>
        <v>145</v>
      </c>
      <c r="I146" t="str">
        <f t="shared" si="7"/>
        <v>RUIDOSO MUNICIPAL SCHOOLS</v>
      </c>
      <c r="J146" t="str">
        <f t="shared" si="8"/>
        <v/>
      </c>
    </row>
    <row r="147" spans="1:10" x14ac:dyDescent="0.3">
      <c r="A147" t="s">
        <v>430</v>
      </c>
      <c r="B147" t="s">
        <v>431</v>
      </c>
      <c r="C147" t="s">
        <v>29</v>
      </c>
      <c r="D147" t="s">
        <v>432</v>
      </c>
      <c r="E147">
        <f t="shared" si="6"/>
        <v>190</v>
      </c>
      <c r="F147" t="str">
        <f>IFERROR(INDEX($A$2:$A$225,MATCH(ROWS($E$2:E147),$E$2:$E$225,0)),"")</f>
        <v>SAN DIEGO RIVERSIDE SCHOOL</v>
      </c>
      <c r="G147">
        <f>IF(ISERROR(SEARCH('Calendar Input'!$C$7,$F147)),0,1)</f>
        <v>1</v>
      </c>
      <c r="H147">
        <f>IF($G147=0,"",COUNTIF($G$2:G147,1))</f>
        <v>146</v>
      </c>
      <c r="I147" t="str">
        <f t="shared" si="7"/>
        <v>SAN DIEGO RIVERSIDE SCHOOL</v>
      </c>
      <c r="J147" t="str">
        <f t="shared" si="8"/>
        <v>District</v>
      </c>
    </row>
    <row r="148" spans="1:10" x14ac:dyDescent="0.3">
      <c r="D148" t="s">
        <v>129</v>
      </c>
      <c r="E148">
        <f t="shared" si="6"/>
        <v>0</v>
      </c>
      <c r="F148" t="str">
        <f>IFERROR(INDEX($A$2:$A$225,MATCH(ROWS($E$2:E148),$E$2:$E$225,0)),"")</f>
        <v>SAN JON MUNICIPAL SCHOOLS</v>
      </c>
      <c r="G148">
        <f>IF(ISERROR(SEARCH('Calendar Input'!$C$7,$F148)),0,1)</f>
        <v>1</v>
      </c>
      <c r="H148">
        <f>IF($G148=0,"",COUNTIF($G$2:G148,1))</f>
        <v>147</v>
      </c>
      <c r="I148" t="str">
        <f t="shared" si="7"/>
        <v>SAN JON MUNICIPAL SCHOOLS</v>
      </c>
      <c r="J148" t="str">
        <f t="shared" si="8"/>
        <v/>
      </c>
    </row>
    <row r="149" spans="1:10" x14ac:dyDescent="0.3">
      <c r="A149" t="s">
        <v>433</v>
      </c>
      <c r="B149" t="s">
        <v>434</v>
      </c>
      <c r="C149" t="s">
        <v>61</v>
      </c>
      <c r="D149" t="s">
        <v>435</v>
      </c>
      <c r="E149">
        <f t="shared" si="6"/>
        <v>5</v>
      </c>
      <c r="F149" t="str">
        <f>IFERROR(INDEX($A$2:$A$225,MATCH(ROWS($E$2:E149),$E$2:$E$225,0)),"")</f>
        <v>SANDOVAL ACADEMY OF BILINGUAL EDUCATION</v>
      </c>
      <c r="G149">
        <f>IF(ISERROR(SEARCH('Calendar Input'!$C$7,$F149)),0,1)</f>
        <v>1</v>
      </c>
      <c r="H149">
        <f>IF($G149=0,"",COUNTIF($G$2:G149,1))</f>
        <v>148</v>
      </c>
      <c r="I149" t="str">
        <f t="shared" si="7"/>
        <v>SANDOVAL ACADEMY OF BILINGUAL EDUCATION</v>
      </c>
      <c r="J149" t="str">
        <f t="shared" si="8"/>
        <v>State Charter</v>
      </c>
    </row>
    <row r="150" spans="1:10" x14ac:dyDescent="0.3">
      <c r="A150" t="s">
        <v>436</v>
      </c>
      <c r="B150" t="s">
        <v>437</v>
      </c>
      <c r="C150" t="s">
        <v>61</v>
      </c>
      <c r="D150" t="s">
        <v>438</v>
      </c>
      <c r="E150">
        <f t="shared" si="6"/>
        <v>7</v>
      </c>
      <c r="F150" t="str">
        <f>IFERROR(INDEX($A$2:$A$225,MATCH(ROWS($E$2:E150),$E$2:$E$225,0)),"")</f>
        <v>SANTA FE PUBLIC SCHOOLS</v>
      </c>
      <c r="G150">
        <f>IF(ISERROR(SEARCH('Calendar Input'!$C$7,$F150)),0,1)</f>
        <v>1</v>
      </c>
      <c r="H150">
        <f>IF($G150=0,"",COUNTIF($G$2:G150,1))</f>
        <v>149</v>
      </c>
      <c r="I150" t="str">
        <f t="shared" si="7"/>
        <v>SANTA FE PUBLIC SCHOOLS</v>
      </c>
      <c r="J150" t="str">
        <f t="shared" si="8"/>
        <v>State Charter</v>
      </c>
    </row>
    <row r="151" spans="1:10" x14ac:dyDescent="0.3">
      <c r="A151" t="s">
        <v>439</v>
      </c>
      <c r="B151" t="s">
        <v>440</v>
      </c>
      <c r="C151" t="s">
        <v>61</v>
      </c>
      <c r="D151" t="s">
        <v>441</v>
      </c>
      <c r="E151">
        <f t="shared" si="6"/>
        <v>8</v>
      </c>
      <c r="F151" t="str">
        <f>IFERROR(INDEX($A$2:$A$225,MATCH(ROWS($E$2:E151),$E$2:$E$225,0)),"")</f>
        <v>SANTA ROSA CONSOLIDATED SCHOOLS</v>
      </c>
      <c r="G151">
        <f>IF(ISERROR(SEARCH('Calendar Input'!$C$7,$F151)),0,1)</f>
        <v>1</v>
      </c>
      <c r="H151">
        <f>IF($G151=0,"",COUNTIF($G$2:G151,1))</f>
        <v>150</v>
      </c>
      <c r="I151" t="str">
        <f t="shared" si="7"/>
        <v>SANTA ROSA CONSOLIDATED SCHOOLS</v>
      </c>
      <c r="J151" t="str">
        <f t="shared" si="8"/>
        <v>State Charter</v>
      </c>
    </row>
    <row r="152" spans="1:10" x14ac:dyDescent="0.3">
      <c r="A152" t="s">
        <v>442</v>
      </c>
      <c r="B152" t="s">
        <v>443</v>
      </c>
      <c r="C152" t="s">
        <v>61</v>
      </c>
      <c r="D152" t="s">
        <v>444</v>
      </c>
      <c r="E152">
        <f t="shared" si="6"/>
        <v>9</v>
      </c>
      <c r="F152" t="str">
        <f>IFERROR(INDEX($A$2:$A$225,MATCH(ROWS($E$2:E152),$E$2:$E$225,0)),"")</f>
        <v>SCHOOL OF DREAMS ACADEMY</v>
      </c>
      <c r="G152">
        <f>IF(ISERROR(SEARCH('Calendar Input'!$C$7,$F152)),0,1)</f>
        <v>1</v>
      </c>
      <c r="H152">
        <f>IF($G152=0,"",COUNTIF($G$2:G152,1))</f>
        <v>151</v>
      </c>
      <c r="I152" t="str">
        <f t="shared" si="7"/>
        <v>SCHOOL OF DREAMS ACADEMY</v>
      </c>
      <c r="J152" t="str">
        <f t="shared" si="8"/>
        <v>State Charter</v>
      </c>
    </row>
    <row r="153" spans="1:10" x14ac:dyDescent="0.3">
      <c r="A153" t="s">
        <v>445</v>
      </c>
      <c r="B153" t="s">
        <v>446</v>
      </c>
      <c r="C153" t="s">
        <v>61</v>
      </c>
      <c r="D153" t="s">
        <v>447</v>
      </c>
      <c r="E153">
        <f t="shared" si="6"/>
        <v>11</v>
      </c>
      <c r="F153" t="str">
        <f>IFERROR(INDEX($A$2:$A$225,MATCH(ROWS($E$2:E153),$E$2:$E$225,0)),"")</f>
        <v>SIDNEY GUTIERREZ MIDDLE SCHOOL</v>
      </c>
      <c r="G153">
        <f>IF(ISERROR(SEARCH('Calendar Input'!$C$7,$F153)),0,1)</f>
        <v>1</v>
      </c>
      <c r="H153">
        <f>IF($G153=0,"",COUNTIF($G$2:G153,1))</f>
        <v>152</v>
      </c>
      <c r="I153" t="str">
        <f t="shared" si="7"/>
        <v>SIDNEY GUTIERREZ MIDDLE SCHOOL</v>
      </c>
      <c r="J153" t="str">
        <f t="shared" si="8"/>
        <v>State Charter</v>
      </c>
    </row>
    <row r="154" spans="1:10" x14ac:dyDescent="0.3">
      <c r="A154" t="s">
        <v>448</v>
      </c>
      <c r="B154" t="s">
        <v>449</v>
      </c>
      <c r="C154" t="s">
        <v>61</v>
      </c>
      <c r="D154" t="s">
        <v>450</v>
      </c>
      <c r="E154">
        <f t="shared" si="6"/>
        <v>12</v>
      </c>
      <c r="F154" t="str">
        <f>IFERROR(INDEX($A$2:$A$225,MATCH(ROWS($E$2:E154),$E$2:$E$225,0)),"")</f>
        <v>SIEMBRA LEADERSHIP HIGH SCHOOL</v>
      </c>
      <c r="G154">
        <f>IF(ISERROR(SEARCH('Calendar Input'!$C$7,$F154)),0,1)</f>
        <v>1</v>
      </c>
      <c r="H154">
        <f>IF($G154=0,"",COUNTIF($G$2:G154,1))</f>
        <v>153</v>
      </c>
      <c r="I154" t="str">
        <f t="shared" si="7"/>
        <v>SIEMBRA LEADERSHIP HIGH SCHOOL</v>
      </c>
      <c r="J154" t="str">
        <f t="shared" si="8"/>
        <v>State Charter</v>
      </c>
    </row>
    <row r="155" spans="1:10" x14ac:dyDescent="0.3">
      <c r="A155" t="s">
        <v>451</v>
      </c>
      <c r="B155" t="s">
        <v>452</v>
      </c>
      <c r="C155" t="s">
        <v>61</v>
      </c>
      <c r="D155" t="s">
        <v>453</v>
      </c>
      <c r="E155">
        <f t="shared" si="6"/>
        <v>14</v>
      </c>
      <c r="F155" t="str">
        <f>IFERROR(INDEX($A$2:$A$225,MATCH(ROWS($E$2:E155),$E$2:$E$225,0)),"")</f>
        <v>SILVER CITY CONSOLIDATED SCHOOLS</v>
      </c>
      <c r="G155">
        <f>IF(ISERROR(SEARCH('Calendar Input'!$C$7,$F155)),0,1)</f>
        <v>1</v>
      </c>
      <c r="H155">
        <f>IF($G155=0,"",COUNTIF($G$2:G155,1))</f>
        <v>154</v>
      </c>
      <c r="I155" t="str">
        <f t="shared" si="7"/>
        <v>SILVER CITY CONSOLIDATED SCHOOLS</v>
      </c>
      <c r="J155" t="str">
        <f t="shared" si="8"/>
        <v>State Charter</v>
      </c>
    </row>
    <row r="156" spans="1:10" x14ac:dyDescent="0.3">
      <c r="A156" t="s">
        <v>454</v>
      </c>
      <c r="B156" t="s">
        <v>455</v>
      </c>
      <c r="C156" t="s">
        <v>61</v>
      </c>
      <c r="D156" t="s">
        <v>456</v>
      </c>
      <c r="E156">
        <f t="shared" si="6"/>
        <v>16</v>
      </c>
      <c r="F156" t="str">
        <f>IFERROR(INDEX($A$2:$A$225,MATCH(ROWS($E$2:E156),$E$2:$E$225,0)),"")</f>
        <v>SIX DIRECTIONS INDIGENOUS SCHOOL</v>
      </c>
      <c r="G156">
        <f>IF(ISERROR(SEARCH('Calendar Input'!$C$7,$F156)),0,1)</f>
        <v>1</v>
      </c>
      <c r="H156">
        <f>IF($G156=0,"",COUNTIF($G$2:G156,1))</f>
        <v>155</v>
      </c>
      <c r="I156" t="str">
        <f t="shared" si="7"/>
        <v>SIX DIRECTIONS INDIGENOUS SCHOOL</v>
      </c>
      <c r="J156" t="str">
        <f t="shared" si="8"/>
        <v>State Charter</v>
      </c>
    </row>
    <row r="157" spans="1:10" x14ac:dyDescent="0.3">
      <c r="A157" t="s">
        <v>457</v>
      </c>
      <c r="B157" t="s">
        <v>458</v>
      </c>
      <c r="C157" t="s">
        <v>61</v>
      </c>
      <c r="D157" t="s">
        <v>459</v>
      </c>
      <c r="E157">
        <f t="shared" si="6"/>
        <v>17</v>
      </c>
      <c r="F157" t="str">
        <f>IFERROR(INDEX($A$2:$A$225,MATCH(ROWS($E$2:E157),$E$2:$E$225,0)),"")</f>
        <v>SOCORRO CONSOLIDATED SCHOOLS</v>
      </c>
      <c r="G157">
        <f>IF(ISERROR(SEARCH('Calendar Input'!$C$7,$F157)),0,1)</f>
        <v>1</v>
      </c>
      <c r="H157">
        <f>IF($G157=0,"",COUNTIF($G$2:G157,1))</f>
        <v>156</v>
      </c>
      <c r="I157" t="str">
        <f t="shared" si="7"/>
        <v>SOCORRO CONSOLIDATED SCHOOLS</v>
      </c>
      <c r="J157" t="str">
        <f t="shared" si="8"/>
        <v>State Charter</v>
      </c>
    </row>
    <row r="158" spans="1:10" x14ac:dyDescent="0.3">
      <c r="A158" t="s">
        <v>460</v>
      </c>
      <c r="B158" t="s">
        <v>461</v>
      </c>
      <c r="C158" t="s">
        <v>61</v>
      </c>
      <c r="D158" t="s">
        <v>462</v>
      </c>
      <c r="E158">
        <f t="shared" si="6"/>
        <v>18</v>
      </c>
      <c r="F158" t="str">
        <f>IFERROR(INDEX($A$2:$A$225,MATCH(ROWS($E$2:E158),$E$2:$E$225,0)),"")</f>
        <v>SOLARE COLLEGIATE CHARTER SCHOOL</v>
      </c>
      <c r="G158">
        <f>IF(ISERROR(SEARCH('Calendar Input'!$C$7,$F158)),0,1)</f>
        <v>1</v>
      </c>
      <c r="H158">
        <f>IF($G158=0,"",COUNTIF($G$2:G158,1))</f>
        <v>157</v>
      </c>
      <c r="I158" t="str">
        <f t="shared" si="7"/>
        <v>SOLARE COLLEGIATE CHARTER SCHOOL</v>
      </c>
      <c r="J158" t="str">
        <f t="shared" si="8"/>
        <v>State Charter</v>
      </c>
    </row>
    <row r="159" spans="1:10" x14ac:dyDescent="0.3">
      <c r="A159" t="s">
        <v>463</v>
      </c>
      <c r="B159" t="s">
        <v>464</v>
      </c>
      <c r="C159" t="s">
        <v>61</v>
      </c>
      <c r="D159" t="s">
        <v>465</v>
      </c>
      <c r="E159">
        <f t="shared" si="6"/>
        <v>173</v>
      </c>
      <c r="F159" t="str">
        <f>IFERROR(INDEX($A$2:$A$225,MATCH(ROWS($E$2:E159),$E$2:$E$225,0)),"")</f>
        <v>SOUTH VALLEY ACADEMY</v>
      </c>
      <c r="G159">
        <f>IF(ISERROR(SEARCH('Calendar Input'!$C$7,$F159)),0,1)</f>
        <v>1</v>
      </c>
      <c r="H159">
        <f>IF($G159=0,"",COUNTIF($G$2:G159,1))</f>
        <v>158</v>
      </c>
      <c r="I159" t="str">
        <f t="shared" si="7"/>
        <v>SOUTH VALLEY ACADEMY</v>
      </c>
      <c r="J159" t="str">
        <f t="shared" si="8"/>
        <v>State Charter</v>
      </c>
    </row>
    <row r="160" spans="1:10" x14ac:dyDescent="0.3">
      <c r="A160" t="s">
        <v>466</v>
      </c>
      <c r="B160" t="s">
        <v>467</v>
      </c>
      <c r="C160" t="s">
        <v>61</v>
      </c>
      <c r="D160" t="s">
        <v>468</v>
      </c>
      <c r="E160">
        <f t="shared" si="6"/>
        <v>30</v>
      </c>
      <c r="F160" t="str">
        <f>IFERROR(INDEX($A$2:$A$225,MATCH(ROWS($E$2:E160),$E$2:$E$225,0)),"")</f>
        <v>SOUTH VALLEY PREPARATORY SCHOOL</v>
      </c>
      <c r="G160">
        <f>IF(ISERROR(SEARCH('Calendar Input'!$C$7,$F160)),0,1)</f>
        <v>1</v>
      </c>
      <c r="H160">
        <f>IF($G160=0,"",COUNTIF($G$2:G160,1))</f>
        <v>159</v>
      </c>
      <c r="I160" t="str">
        <f t="shared" si="7"/>
        <v>SOUTH VALLEY PREPARATORY SCHOOL</v>
      </c>
      <c r="J160" t="str">
        <f t="shared" si="8"/>
        <v>State Charter</v>
      </c>
    </row>
    <row r="161" spans="1:10" x14ac:dyDescent="0.3">
      <c r="A161" t="s">
        <v>469</v>
      </c>
      <c r="B161" t="s">
        <v>470</v>
      </c>
      <c r="C161" t="s">
        <v>61</v>
      </c>
      <c r="D161" t="s">
        <v>471</v>
      </c>
      <c r="E161">
        <f t="shared" si="6"/>
        <v>53</v>
      </c>
      <c r="F161" t="str">
        <f>IFERROR(INDEX($A$2:$A$225,MATCH(ROWS($E$2:E161),$E$2:$E$225,0)),"")</f>
        <v>SOUTHWEST PREPARATORY LEARNING</v>
      </c>
      <c r="G161">
        <f>IF(ISERROR(SEARCH('Calendar Input'!$C$7,$F161)),0,1)</f>
        <v>1</v>
      </c>
      <c r="H161">
        <f>IF($G161=0,"",COUNTIF($G$2:G161,1))</f>
        <v>160</v>
      </c>
      <c r="I161" t="str">
        <f t="shared" si="7"/>
        <v>SOUTHWEST PREPARATORY LEARNING</v>
      </c>
      <c r="J161" t="str">
        <f t="shared" si="8"/>
        <v>State Charter</v>
      </c>
    </row>
    <row r="162" spans="1:10" x14ac:dyDescent="0.3">
      <c r="A162" t="s">
        <v>472</v>
      </c>
      <c r="B162" t="s">
        <v>473</v>
      </c>
      <c r="C162" t="s">
        <v>61</v>
      </c>
      <c r="D162" t="s">
        <v>474</v>
      </c>
      <c r="E162">
        <f t="shared" si="6"/>
        <v>59</v>
      </c>
      <c r="F162" t="str">
        <f>IFERROR(INDEX($A$2:$A$225,MATCH(ROWS($E$2:E162),$E$2:$E$225,0)),"")</f>
        <v>SOUTHWEST SECONDARY LEARNING</v>
      </c>
      <c r="G162">
        <f>IF(ISERROR(SEARCH('Calendar Input'!$C$7,$F162)),0,1)</f>
        <v>1</v>
      </c>
      <c r="H162">
        <f>IF($G162=0,"",COUNTIF($G$2:G162,1))</f>
        <v>161</v>
      </c>
      <c r="I162" t="str">
        <f t="shared" si="7"/>
        <v>SOUTHWEST SECONDARY LEARNING</v>
      </c>
      <c r="J162" t="str">
        <f t="shared" si="8"/>
        <v>State Charter</v>
      </c>
    </row>
    <row r="163" spans="1:10" x14ac:dyDescent="0.3">
      <c r="A163" t="s">
        <v>475</v>
      </c>
      <c r="B163" t="s">
        <v>476</v>
      </c>
      <c r="C163" t="s">
        <v>61</v>
      </c>
      <c r="D163" t="s">
        <v>477</v>
      </c>
      <c r="E163">
        <f t="shared" si="6"/>
        <v>61</v>
      </c>
      <c r="F163" t="str">
        <f>IFERROR(INDEX($A$2:$A$225,MATCH(ROWS($E$2:E163),$E$2:$E$225,0)),"")</f>
        <v>SPRINGER MUNICIPAL SCHOOLS</v>
      </c>
      <c r="G163">
        <f>IF(ISERROR(SEARCH('Calendar Input'!$C$7,$F163)),0,1)</f>
        <v>1</v>
      </c>
      <c r="H163">
        <f>IF($G163=0,"",COUNTIF($G$2:G163,1))</f>
        <v>162</v>
      </c>
      <c r="I163" t="str">
        <f t="shared" si="7"/>
        <v>SPRINGER MUNICIPAL SCHOOLS</v>
      </c>
      <c r="J163" t="str">
        <f t="shared" si="8"/>
        <v>State Charter</v>
      </c>
    </row>
    <row r="164" spans="1:10" x14ac:dyDescent="0.3">
      <c r="A164" t="s">
        <v>478</v>
      </c>
      <c r="B164" t="s">
        <v>479</v>
      </c>
      <c r="C164" t="s">
        <v>61</v>
      </c>
      <c r="D164" t="s">
        <v>480</v>
      </c>
      <c r="E164">
        <f t="shared" si="6"/>
        <v>62</v>
      </c>
      <c r="F164" t="str">
        <f>IFERROR(INDEX($A$2:$A$225,MATCH(ROWS($E$2:E164),$E$2:$E$225,0)),"")</f>
        <v>SW AERONAUTICS MATHEMATICS &amp; SCIENCE</v>
      </c>
      <c r="G164">
        <f>IF(ISERROR(SEARCH('Calendar Input'!$C$7,$F164)),0,1)</f>
        <v>1</v>
      </c>
      <c r="H164">
        <f>IF($G164=0,"",COUNTIF($G$2:G164,1))</f>
        <v>163</v>
      </c>
      <c r="I164" t="str">
        <f t="shared" si="7"/>
        <v>SW AERONAUTICS MATHEMATICS &amp; SCIENCE</v>
      </c>
      <c r="J164" t="str">
        <f t="shared" si="8"/>
        <v>State Charter</v>
      </c>
    </row>
    <row r="165" spans="1:10" x14ac:dyDescent="0.3">
      <c r="A165" t="s">
        <v>481</v>
      </c>
      <c r="B165" t="s">
        <v>482</v>
      </c>
      <c r="C165" t="s">
        <v>61</v>
      </c>
      <c r="D165" t="s">
        <v>483</v>
      </c>
      <c r="E165">
        <f t="shared" si="6"/>
        <v>78</v>
      </c>
      <c r="F165" t="str">
        <f>IFERROR(INDEX($A$2:$A$225,MATCH(ROWS($E$2:E165),$E$2:$E$225,0)),"")</f>
        <v>T OR C MUNICIPAL SCHOOLS</v>
      </c>
      <c r="G165">
        <f>IF(ISERROR(SEARCH('Calendar Input'!$C$7,$F165)),0,1)</f>
        <v>1</v>
      </c>
      <c r="H165">
        <f>IF($G165=0,"",COUNTIF($G$2:G165,1))</f>
        <v>164</v>
      </c>
      <c r="I165" t="str">
        <f t="shared" si="7"/>
        <v>T OR C MUNICIPAL SCHOOLS</v>
      </c>
      <c r="J165" t="str">
        <f t="shared" si="8"/>
        <v>State Charter</v>
      </c>
    </row>
    <row r="166" spans="1:10" x14ac:dyDescent="0.3">
      <c r="A166" t="s">
        <v>484</v>
      </c>
      <c r="B166" t="s">
        <v>485</v>
      </c>
      <c r="C166" t="s">
        <v>61</v>
      </c>
      <c r="D166" t="s">
        <v>486</v>
      </c>
      <c r="E166">
        <f t="shared" si="6"/>
        <v>80</v>
      </c>
      <c r="F166" t="str">
        <f>IFERROR(INDEX($A$2:$A$225,MATCH(ROWS($E$2:E166),$E$2:$E$225,0)),"")</f>
        <v>TAOS ACADEMY</v>
      </c>
      <c r="G166">
        <f>IF(ISERROR(SEARCH('Calendar Input'!$C$7,$F166)),0,1)</f>
        <v>1</v>
      </c>
      <c r="H166">
        <f>IF($G166=0,"",COUNTIF($G$2:G166,1))</f>
        <v>165</v>
      </c>
      <c r="I166" t="str">
        <f t="shared" si="7"/>
        <v>TAOS ACADEMY</v>
      </c>
      <c r="J166" t="str">
        <f t="shared" si="8"/>
        <v>State Charter</v>
      </c>
    </row>
    <row r="167" spans="1:10" x14ac:dyDescent="0.3">
      <c r="A167" t="s">
        <v>487</v>
      </c>
      <c r="B167" t="s">
        <v>488</v>
      </c>
      <c r="C167" t="s">
        <v>61</v>
      </c>
      <c r="D167" t="s">
        <v>489</v>
      </c>
      <c r="E167">
        <f t="shared" si="6"/>
        <v>81</v>
      </c>
      <c r="F167" t="str">
        <f>IFERROR(INDEX($A$2:$A$225,MATCH(ROWS($E$2:E167),$E$2:$E$225,0)),"")</f>
        <v>TAOS INTEGRATED SCHOOL OF THE ARTS</v>
      </c>
      <c r="G167">
        <f>IF(ISERROR(SEARCH('Calendar Input'!$C$7,$F167)),0,1)</f>
        <v>1</v>
      </c>
      <c r="H167">
        <f>IF($G167=0,"",COUNTIF($G$2:G167,1))</f>
        <v>166</v>
      </c>
      <c r="I167" t="str">
        <f t="shared" si="7"/>
        <v>TAOS INTEGRATED SCHOOL OF THE ARTS</v>
      </c>
      <c r="J167" t="str">
        <f t="shared" si="8"/>
        <v>State Charter</v>
      </c>
    </row>
    <row r="168" spans="1:10" x14ac:dyDescent="0.3">
      <c r="A168" t="s">
        <v>490</v>
      </c>
      <c r="B168" t="s">
        <v>491</v>
      </c>
      <c r="C168" t="s">
        <v>61</v>
      </c>
      <c r="D168" t="s">
        <v>492</v>
      </c>
      <c r="E168">
        <f t="shared" si="6"/>
        <v>87</v>
      </c>
      <c r="F168" t="str">
        <f>IFERROR(INDEX($A$2:$A$225,MATCH(ROWS($E$2:E168),$E$2:$E$225,0)),"")</f>
        <v>TAOS INTERNATIONAL SCHOOL</v>
      </c>
      <c r="G168">
        <f>IF(ISERROR(SEARCH('Calendar Input'!$C$7,$F168)),0,1)</f>
        <v>1</v>
      </c>
      <c r="H168">
        <f>IF($G168=0,"",COUNTIF($G$2:G168,1))</f>
        <v>167</v>
      </c>
      <c r="I168" t="str">
        <f t="shared" si="7"/>
        <v>TAOS INTERNATIONAL SCHOOL</v>
      </c>
      <c r="J168" t="str">
        <f t="shared" si="8"/>
        <v>State Charter</v>
      </c>
    </row>
    <row r="169" spans="1:10" x14ac:dyDescent="0.3">
      <c r="A169" t="s">
        <v>493</v>
      </c>
      <c r="B169" t="s">
        <v>494</v>
      </c>
      <c r="C169" t="s">
        <v>61</v>
      </c>
      <c r="D169" t="s">
        <v>495</v>
      </c>
      <c r="E169">
        <f t="shared" si="6"/>
        <v>88</v>
      </c>
      <c r="F169" t="str">
        <f>IFERROR(INDEX($A$2:$A$225,MATCH(ROWS($E$2:E169),$E$2:$E$225,0)),"")</f>
        <v>TAOS MUNICIPAL CHARTER</v>
      </c>
      <c r="G169">
        <f>IF(ISERROR(SEARCH('Calendar Input'!$C$7,$F169)),0,1)</f>
        <v>1</v>
      </c>
      <c r="H169">
        <f>IF($G169=0,"",COUNTIF($G$2:G169,1))</f>
        <v>168</v>
      </c>
      <c r="I169" t="str">
        <f t="shared" si="7"/>
        <v>TAOS MUNICIPAL CHARTER</v>
      </c>
      <c r="J169" t="str">
        <f t="shared" si="8"/>
        <v>State Charter</v>
      </c>
    </row>
    <row r="170" spans="1:10" x14ac:dyDescent="0.3">
      <c r="A170" t="s">
        <v>496</v>
      </c>
      <c r="B170" t="s">
        <v>497</v>
      </c>
      <c r="C170" t="s">
        <v>61</v>
      </c>
      <c r="D170" t="s">
        <v>498</v>
      </c>
      <c r="E170">
        <f t="shared" si="6"/>
        <v>91</v>
      </c>
      <c r="F170" t="str">
        <f>IFERROR(INDEX($A$2:$A$225,MATCH(ROWS($E$2:E170),$E$2:$E$225,0)),"")</f>
        <v>TAOS MUNICIPAL SCHOOLS</v>
      </c>
      <c r="G170">
        <f>IF(ISERROR(SEARCH('Calendar Input'!$C$7,$F170)),0,1)</f>
        <v>1</v>
      </c>
      <c r="H170">
        <f>IF($G170=0,"",COUNTIF($G$2:G170,1))</f>
        <v>169</v>
      </c>
      <c r="I170" t="str">
        <f t="shared" si="7"/>
        <v>TAOS MUNICIPAL SCHOOLS</v>
      </c>
      <c r="J170" t="str">
        <f t="shared" si="8"/>
        <v>State Charter</v>
      </c>
    </row>
    <row r="171" spans="1:10" x14ac:dyDescent="0.3">
      <c r="A171" t="s">
        <v>499</v>
      </c>
      <c r="B171" t="s">
        <v>500</v>
      </c>
      <c r="C171" t="s">
        <v>61</v>
      </c>
      <c r="D171" t="s">
        <v>501</v>
      </c>
      <c r="E171">
        <f t="shared" si="6"/>
        <v>102</v>
      </c>
      <c r="F171" t="str">
        <f>IFERROR(INDEX($A$2:$A$225,MATCH(ROWS($E$2:E171),$E$2:$E$225,0)),"")</f>
        <v>TATUM MUNICIPAL SCHOOLS</v>
      </c>
      <c r="G171">
        <f>IF(ISERROR(SEARCH('Calendar Input'!$C$7,$F171)),0,1)</f>
        <v>1</v>
      </c>
      <c r="H171">
        <f>IF($G171=0,"",COUNTIF($G$2:G171,1))</f>
        <v>170</v>
      </c>
      <c r="I171" t="str">
        <f t="shared" si="7"/>
        <v>TATUM MUNICIPAL SCHOOLS</v>
      </c>
      <c r="J171" t="str">
        <f t="shared" si="8"/>
        <v>State Charter</v>
      </c>
    </row>
    <row r="172" spans="1:10" x14ac:dyDescent="0.3">
      <c r="A172" t="s">
        <v>502</v>
      </c>
      <c r="B172" t="s">
        <v>503</v>
      </c>
      <c r="C172" t="s">
        <v>61</v>
      </c>
      <c r="D172" t="s">
        <v>504</v>
      </c>
      <c r="E172">
        <f t="shared" si="6"/>
        <v>104</v>
      </c>
      <c r="F172" t="str">
        <f>IFERROR(INDEX($A$2:$A$225,MATCH(ROWS($E$2:E172),$E$2:$E$225,0)),"")</f>
        <v>TECHNOLOGY LEADERSHIP HIGH SCHOOL</v>
      </c>
      <c r="G172">
        <f>IF(ISERROR(SEARCH('Calendar Input'!$C$7,$F172)),0,1)</f>
        <v>1</v>
      </c>
      <c r="H172">
        <f>IF($G172=0,"",COUNTIF($G$2:G172,1))</f>
        <v>171</v>
      </c>
      <c r="I172" t="str">
        <f t="shared" si="7"/>
        <v>TECHNOLOGY LEADERSHIP HIGH SCHOOL</v>
      </c>
      <c r="J172" t="str">
        <f t="shared" si="8"/>
        <v>State Charter</v>
      </c>
    </row>
    <row r="173" spans="1:10" x14ac:dyDescent="0.3">
      <c r="A173" t="s">
        <v>505</v>
      </c>
      <c r="B173" t="s">
        <v>506</v>
      </c>
      <c r="C173" t="s">
        <v>61</v>
      </c>
      <c r="D173" t="s">
        <v>507</v>
      </c>
      <c r="E173">
        <f t="shared" si="6"/>
        <v>105</v>
      </c>
      <c r="F173" t="str">
        <f>IFERROR(INDEX($A$2:$A$225,MATCH(ROWS($E$2:E173),$E$2:$E$225,0)),"")</f>
        <v>TEXICO MUNICIPAL SCHOOLS</v>
      </c>
      <c r="G173">
        <f>IF(ISERROR(SEARCH('Calendar Input'!$C$7,$F173)),0,1)</f>
        <v>1</v>
      </c>
      <c r="H173">
        <f>IF($G173=0,"",COUNTIF($G$2:G173,1))</f>
        <v>172</v>
      </c>
      <c r="I173" t="str">
        <f t="shared" si="7"/>
        <v>TEXICO MUNICIPAL SCHOOLS</v>
      </c>
      <c r="J173" t="str">
        <f t="shared" si="8"/>
        <v>State Charter</v>
      </c>
    </row>
    <row r="174" spans="1:10" x14ac:dyDescent="0.3">
      <c r="A174" t="s">
        <v>508</v>
      </c>
      <c r="B174" t="s">
        <v>509</v>
      </c>
      <c r="C174" t="s">
        <v>61</v>
      </c>
      <c r="D174" t="s">
        <v>510</v>
      </c>
      <c r="E174">
        <f t="shared" si="6"/>
        <v>108</v>
      </c>
      <c r="F174" t="str">
        <f>IFERROR(INDEX($A$2:$A$225,MATCH(ROWS($E$2:E174),$E$2:$E$225,0)),"")</f>
        <v>THE ASK ACADEMY</v>
      </c>
      <c r="G174">
        <f>IF(ISERROR(SEARCH('Calendar Input'!$C$7,$F174)),0,1)</f>
        <v>1</v>
      </c>
      <c r="H174">
        <f>IF($G174=0,"",COUNTIF($G$2:G174,1))</f>
        <v>173</v>
      </c>
      <c r="I174" t="str">
        <f t="shared" si="7"/>
        <v>THE ASK ACADEMY</v>
      </c>
      <c r="J174" t="str">
        <f t="shared" si="8"/>
        <v>State Charter</v>
      </c>
    </row>
    <row r="175" spans="1:10" x14ac:dyDescent="0.3">
      <c r="A175" t="s">
        <v>511</v>
      </c>
      <c r="B175" t="s">
        <v>512</v>
      </c>
      <c r="C175" t="s">
        <v>61</v>
      </c>
      <c r="D175" t="s">
        <v>513</v>
      </c>
      <c r="E175">
        <f t="shared" si="6"/>
        <v>109</v>
      </c>
      <c r="F175" t="str">
        <f>IFERROR(INDEX($A$2:$A$225,MATCH(ROWS($E$2:E175),$E$2:$E$225,0)),"")</f>
        <v>THE GREAT ACADEMY</v>
      </c>
      <c r="G175">
        <f>IF(ISERROR(SEARCH('Calendar Input'!$C$7,$F175)),0,1)</f>
        <v>1</v>
      </c>
      <c r="H175">
        <f>IF($G175=0,"",COUNTIF($G$2:G175,1))</f>
        <v>174</v>
      </c>
      <c r="I175" t="str">
        <f t="shared" si="7"/>
        <v>THE GREAT ACADEMY</v>
      </c>
      <c r="J175" t="str">
        <f t="shared" si="8"/>
        <v>State Charter</v>
      </c>
    </row>
    <row r="176" spans="1:10" x14ac:dyDescent="0.3">
      <c r="A176" t="s">
        <v>514</v>
      </c>
      <c r="B176" t="s">
        <v>515</v>
      </c>
      <c r="C176" t="s">
        <v>61</v>
      </c>
      <c r="D176" t="s">
        <v>516</v>
      </c>
      <c r="E176">
        <f t="shared" si="6"/>
        <v>110</v>
      </c>
      <c r="F176" t="str">
        <f>IFERROR(INDEX($A$2:$A$225,MATCH(ROWS($E$2:E176),$E$2:$E$225,0)),"")</f>
        <v>THE INTERNATIONAL SCHOOL AT MESA DEL SOL</v>
      </c>
      <c r="G176">
        <f>IF(ISERROR(SEARCH('Calendar Input'!$C$7,$F176)),0,1)</f>
        <v>1</v>
      </c>
      <c r="H176">
        <f>IF($G176=0,"",COUNTIF($G$2:G176,1))</f>
        <v>175</v>
      </c>
      <c r="I176" t="str">
        <f t="shared" si="7"/>
        <v>THE INTERNATIONAL SCHOOL AT MESA DEL SOL</v>
      </c>
      <c r="J176" t="str">
        <f t="shared" si="8"/>
        <v>State Charter</v>
      </c>
    </row>
    <row r="177" spans="1:10" x14ac:dyDescent="0.3">
      <c r="A177" t="s">
        <v>517</v>
      </c>
      <c r="B177" t="s">
        <v>518</v>
      </c>
      <c r="C177" t="s">
        <v>61</v>
      </c>
      <c r="D177" t="s">
        <v>519</v>
      </c>
      <c r="E177">
        <f t="shared" si="6"/>
        <v>111</v>
      </c>
      <c r="F177" t="str">
        <f>IFERROR(INDEX($A$2:$A$225,MATCH(ROWS($E$2:E177),$E$2:$E$225,0)),"")</f>
        <v>THE NEW AMERICA SCHOOL NEW MEXICO</v>
      </c>
      <c r="G177">
        <f>IF(ISERROR(SEARCH('Calendar Input'!$C$7,$F177)),0,1)</f>
        <v>1</v>
      </c>
      <c r="H177">
        <f>IF($G177=0,"",COUNTIF($G$2:G177,1))</f>
        <v>176</v>
      </c>
      <c r="I177" t="str">
        <f t="shared" si="7"/>
        <v>THE NEW AMERICA SCHOOL NEW MEXICO</v>
      </c>
      <c r="J177" t="str">
        <f t="shared" si="8"/>
        <v>State Charter</v>
      </c>
    </row>
    <row r="178" spans="1:10" x14ac:dyDescent="0.3">
      <c r="A178" t="s">
        <v>520</v>
      </c>
      <c r="B178" t="s">
        <v>521</v>
      </c>
      <c r="C178" t="s">
        <v>61</v>
      </c>
      <c r="D178" t="s">
        <v>522</v>
      </c>
      <c r="E178">
        <f t="shared" si="6"/>
        <v>121</v>
      </c>
      <c r="F178" t="str">
        <f>IFERROR(INDEX($A$2:$A$225,MATCH(ROWS($E$2:E178),$E$2:$E$225,0)),"")</f>
        <v>THRIVE COMMUNITY SCHOOL</v>
      </c>
      <c r="G178">
        <f>IF(ISERROR(SEARCH('Calendar Input'!$C$7,$F178)),0,1)</f>
        <v>1</v>
      </c>
      <c r="H178">
        <f>IF($G178=0,"",COUNTIF($G$2:G178,1))</f>
        <v>177</v>
      </c>
      <c r="I178" t="str">
        <f t="shared" si="7"/>
        <v>THRIVE COMMUNITY SCHOOL</v>
      </c>
      <c r="J178" t="str">
        <f t="shared" si="8"/>
        <v>State Charter</v>
      </c>
    </row>
    <row r="179" spans="1:10" x14ac:dyDescent="0.3">
      <c r="A179" t="s">
        <v>523</v>
      </c>
      <c r="B179" t="s">
        <v>524</v>
      </c>
      <c r="C179" t="s">
        <v>61</v>
      </c>
      <c r="D179" t="s">
        <v>525</v>
      </c>
      <c r="E179">
        <f t="shared" si="6"/>
        <v>122</v>
      </c>
      <c r="F179" t="str">
        <f>IFERROR(INDEX($A$2:$A$225,MATCH(ROWS($E$2:E179),$E$2:$E$225,0)),"")</f>
        <v>TIERRA ADENTRO OF NEW MEXICO</v>
      </c>
      <c r="G179">
        <f>IF(ISERROR(SEARCH('Calendar Input'!$C$7,$F179)),0,1)</f>
        <v>1</v>
      </c>
      <c r="H179">
        <f>IF($G179=0,"",COUNTIF($G$2:G179,1))</f>
        <v>178</v>
      </c>
      <c r="I179" t="str">
        <f t="shared" si="7"/>
        <v>TIERRA ADENTRO OF NEW MEXICO</v>
      </c>
      <c r="J179" t="str">
        <f t="shared" si="8"/>
        <v>State Charter</v>
      </c>
    </row>
    <row r="180" spans="1:10" x14ac:dyDescent="0.3">
      <c r="A180" t="s">
        <v>526</v>
      </c>
      <c r="B180" t="s">
        <v>527</v>
      </c>
      <c r="C180" t="s">
        <v>61</v>
      </c>
      <c r="D180" t="s">
        <v>528</v>
      </c>
      <c r="E180">
        <f t="shared" si="6"/>
        <v>123</v>
      </c>
      <c r="F180" t="str">
        <f>IFERROR(INDEX($A$2:$A$225,MATCH(ROWS($E$2:E180),$E$2:$E$225,0)),"")</f>
        <v>TIERRA ENCANTADA CHARTER SCHOOL</v>
      </c>
      <c r="G180">
        <f>IF(ISERROR(SEARCH('Calendar Input'!$C$7,$F180)),0,1)</f>
        <v>1</v>
      </c>
      <c r="H180">
        <f>IF($G180=0,"",COUNTIF($G$2:G180,1))</f>
        <v>179</v>
      </c>
      <c r="I180" t="str">
        <f t="shared" si="7"/>
        <v>TIERRA ENCANTADA CHARTER SCHOOL</v>
      </c>
      <c r="J180" t="str">
        <f t="shared" si="8"/>
        <v>State Charter</v>
      </c>
    </row>
    <row r="181" spans="1:10" x14ac:dyDescent="0.3">
      <c r="A181" t="s">
        <v>529</v>
      </c>
      <c r="B181" t="s">
        <v>530</v>
      </c>
      <c r="C181" t="s">
        <v>61</v>
      </c>
      <c r="D181" t="s">
        <v>531</v>
      </c>
      <c r="E181">
        <f t="shared" si="6"/>
        <v>125</v>
      </c>
      <c r="F181" t="str">
        <f>IFERROR(INDEX($A$2:$A$225,MATCH(ROWS($E$2:E181),$E$2:$E$225,0)),"")</f>
        <v>TUCUMCARI PUBLIC SCHOOLS</v>
      </c>
      <c r="G181">
        <f>IF(ISERROR(SEARCH('Calendar Input'!$C$7,$F181)),0,1)</f>
        <v>1</v>
      </c>
      <c r="H181">
        <f>IF($G181=0,"",COUNTIF($G$2:G181,1))</f>
        <v>180</v>
      </c>
      <c r="I181" t="str">
        <f t="shared" si="7"/>
        <v>TUCUMCARI PUBLIC SCHOOLS</v>
      </c>
      <c r="J181" t="str">
        <f t="shared" si="8"/>
        <v>State Charter</v>
      </c>
    </row>
    <row r="182" spans="1:10" x14ac:dyDescent="0.3">
      <c r="A182" t="s">
        <v>532</v>
      </c>
      <c r="B182" t="s">
        <v>533</v>
      </c>
      <c r="C182" t="s">
        <v>61</v>
      </c>
      <c r="D182" t="s">
        <v>534</v>
      </c>
      <c r="E182">
        <f t="shared" si="6"/>
        <v>134</v>
      </c>
      <c r="F182" t="str">
        <f>IFERROR(INDEX($A$2:$A$225,MATCH(ROWS($E$2:E182),$E$2:$E$225,0)),"")</f>
        <v>TULAROSA MUNICIPAL SCHOOLS</v>
      </c>
      <c r="G182">
        <f>IF(ISERROR(SEARCH('Calendar Input'!$C$7,$F182)),0,1)</f>
        <v>1</v>
      </c>
      <c r="H182">
        <f>IF($G182=0,"",COUNTIF($G$2:G182,1))</f>
        <v>181</v>
      </c>
      <c r="I182" t="str">
        <f t="shared" si="7"/>
        <v>TULAROSA MUNICIPAL SCHOOLS</v>
      </c>
      <c r="J182" t="str">
        <f t="shared" si="8"/>
        <v>State Charter</v>
      </c>
    </row>
    <row r="183" spans="1:10" x14ac:dyDescent="0.3">
      <c r="A183" t="s">
        <v>535</v>
      </c>
      <c r="B183" t="s">
        <v>536</v>
      </c>
      <c r="C183" t="s">
        <v>61</v>
      </c>
      <c r="D183" t="s">
        <v>537</v>
      </c>
      <c r="E183">
        <f t="shared" si="6"/>
        <v>136</v>
      </c>
      <c r="F183" t="str">
        <f>IFERROR(INDEX($A$2:$A$225,MATCH(ROWS($E$2:E183),$E$2:$E$225,0)),"")</f>
        <v>TURQUOISE TRAIL CHARTER SCHOOL</v>
      </c>
      <c r="G183">
        <f>IF(ISERROR(SEARCH('Calendar Input'!$C$7,$F183)),0,1)</f>
        <v>1</v>
      </c>
      <c r="H183">
        <f>IF($G183=0,"",COUNTIF($G$2:G183,1))</f>
        <v>182</v>
      </c>
      <c r="I183" t="str">
        <f t="shared" si="7"/>
        <v>TURQUOISE TRAIL CHARTER SCHOOL</v>
      </c>
      <c r="J183" t="str">
        <f t="shared" si="8"/>
        <v>State Charter</v>
      </c>
    </row>
    <row r="184" spans="1:10" x14ac:dyDescent="0.3">
      <c r="A184" t="s">
        <v>538</v>
      </c>
      <c r="B184" t="s">
        <v>539</v>
      </c>
      <c r="C184" t="s">
        <v>61</v>
      </c>
      <c r="D184" t="s">
        <v>540</v>
      </c>
      <c r="E184">
        <f t="shared" si="6"/>
        <v>142</v>
      </c>
      <c r="F184" t="str">
        <f>IFERROR(INDEX($A$2:$A$225,MATCH(ROWS($E$2:E184),$E$2:$E$225,0)),"")</f>
        <v>VAUGHN MUNICIPAL SCHOOLS</v>
      </c>
      <c r="G184">
        <f>IF(ISERROR(SEARCH('Calendar Input'!$C$7,$F184)),0,1)</f>
        <v>1</v>
      </c>
      <c r="H184">
        <f>IF($G184=0,"",COUNTIF($G$2:G184,1))</f>
        <v>183</v>
      </c>
      <c r="I184" t="str">
        <f t="shared" si="7"/>
        <v>VAUGHN MUNICIPAL SCHOOLS</v>
      </c>
      <c r="J184" t="str">
        <f t="shared" si="8"/>
        <v>State Charter</v>
      </c>
    </row>
    <row r="185" spans="1:10" x14ac:dyDescent="0.3">
      <c r="A185" t="s">
        <v>541</v>
      </c>
      <c r="B185" t="s">
        <v>542</v>
      </c>
      <c r="C185" t="s">
        <v>61</v>
      </c>
      <c r="D185" t="s">
        <v>543</v>
      </c>
      <c r="E185">
        <f t="shared" si="6"/>
        <v>148</v>
      </c>
      <c r="F185" t="str">
        <f>IFERROR(INDEX($A$2:$A$225,MATCH(ROWS($E$2:E185),$E$2:$E$225,0)),"")</f>
        <v>VISTA GRANDE HIGH SCHOOL</v>
      </c>
      <c r="G185">
        <f>IF(ISERROR(SEARCH('Calendar Input'!$C$7,$F185)),0,1)</f>
        <v>1</v>
      </c>
      <c r="H185">
        <f>IF($G185=0,"",COUNTIF($G$2:G185,1))</f>
        <v>184</v>
      </c>
      <c r="I185" t="str">
        <f t="shared" si="7"/>
        <v>VISTA GRANDE HIGH SCHOOL</v>
      </c>
      <c r="J185" t="str">
        <f t="shared" si="8"/>
        <v>State Charter</v>
      </c>
    </row>
    <row r="186" spans="1:10" x14ac:dyDescent="0.3">
      <c r="A186" t="s">
        <v>544</v>
      </c>
      <c r="B186" t="s">
        <v>545</v>
      </c>
      <c r="C186" t="s">
        <v>61</v>
      </c>
      <c r="D186" t="s">
        <v>546</v>
      </c>
      <c r="E186">
        <f t="shared" si="6"/>
        <v>151</v>
      </c>
      <c r="F186" t="str">
        <f>IFERROR(INDEX($A$2:$A$225,MATCH(ROWS($E$2:E186),$E$2:$E$225,0)),"")</f>
        <v>VOZ COLLEGIATE PREPARATORY CHARTER</v>
      </c>
      <c r="G186">
        <f>IF(ISERROR(SEARCH('Calendar Input'!$C$7,$F186)),0,1)</f>
        <v>1</v>
      </c>
      <c r="H186">
        <f>IF($G186=0,"",COUNTIF($G$2:G186,1))</f>
        <v>185</v>
      </c>
      <c r="I186" t="str">
        <f t="shared" si="7"/>
        <v>VOZ COLLEGIATE PREPARATORY CHARTER</v>
      </c>
      <c r="J186" t="str">
        <f t="shared" si="8"/>
        <v>State Charter</v>
      </c>
    </row>
    <row r="187" spans="1:10" x14ac:dyDescent="0.3">
      <c r="A187" t="s">
        <v>547</v>
      </c>
      <c r="B187" t="s">
        <v>548</v>
      </c>
      <c r="C187" t="s">
        <v>61</v>
      </c>
      <c r="D187" t="s">
        <v>549</v>
      </c>
      <c r="E187">
        <f t="shared" si="6"/>
        <v>155</v>
      </c>
      <c r="F187" t="str">
        <f>IFERROR(INDEX($A$2:$A$225,MATCH(ROWS($E$2:E187),$E$2:$E$225,0)),"")</f>
        <v>WAGON MOUND PUBLIC SCHOOLS</v>
      </c>
      <c r="G187">
        <f>IF(ISERROR(SEARCH('Calendar Input'!$C$7,$F187)),0,1)</f>
        <v>1</v>
      </c>
      <c r="H187">
        <f>IF($G187=0,"",COUNTIF($G$2:G187,1))</f>
        <v>186</v>
      </c>
      <c r="I187" t="str">
        <f t="shared" si="7"/>
        <v>WAGON MOUND PUBLIC SCHOOLS</v>
      </c>
      <c r="J187" t="str">
        <f t="shared" si="8"/>
        <v>State Charter</v>
      </c>
    </row>
    <row r="188" spans="1:10" x14ac:dyDescent="0.3">
      <c r="A188" t="s">
        <v>550</v>
      </c>
      <c r="B188" t="s">
        <v>551</v>
      </c>
      <c r="C188" t="s">
        <v>61</v>
      </c>
      <c r="D188" t="s">
        <v>552</v>
      </c>
      <c r="E188">
        <f t="shared" si="6"/>
        <v>157</v>
      </c>
      <c r="F188" t="str">
        <f>IFERROR(INDEX($A$2:$A$225,MATCH(ROWS($E$2:E188),$E$2:$E$225,0)),"")</f>
        <v>WALATOWA CHARTER HIGH SCHOOL</v>
      </c>
      <c r="G188">
        <f>IF(ISERROR(SEARCH('Calendar Input'!$C$7,$F188)),0,1)</f>
        <v>1</v>
      </c>
      <c r="H188">
        <f>IF($G188=0,"",COUNTIF($G$2:G188,1))</f>
        <v>187</v>
      </c>
      <c r="I188" t="str">
        <f t="shared" si="7"/>
        <v>WALATOWA CHARTER HIGH SCHOOL</v>
      </c>
      <c r="J188" t="str">
        <f t="shared" si="8"/>
        <v>State Charter</v>
      </c>
    </row>
    <row r="189" spans="1:10" x14ac:dyDescent="0.3">
      <c r="A189" t="s">
        <v>553</v>
      </c>
      <c r="B189" t="s">
        <v>554</v>
      </c>
      <c r="C189" t="s">
        <v>61</v>
      </c>
      <c r="D189" t="s">
        <v>555</v>
      </c>
      <c r="E189">
        <f t="shared" si="6"/>
        <v>159</v>
      </c>
      <c r="F189" t="str">
        <f>IFERROR(INDEX($A$2:$A$225,MATCH(ROWS($E$2:E189),$E$2:$E$225,0)),"")</f>
        <v>WEST LAS VEGAS SCHOOL DISTRICT</v>
      </c>
      <c r="G189">
        <f>IF(ISERROR(SEARCH('Calendar Input'!$C$7,$F189)),0,1)</f>
        <v>1</v>
      </c>
      <c r="H189">
        <f>IF($G189=0,"",COUNTIF($G$2:G189,1))</f>
        <v>188</v>
      </c>
      <c r="I189" t="str">
        <f t="shared" si="7"/>
        <v>WEST LAS VEGAS SCHOOL DISTRICT</v>
      </c>
      <c r="J189" t="str">
        <f t="shared" si="8"/>
        <v>State Charter</v>
      </c>
    </row>
    <row r="190" spans="1:10" x14ac:dyDescent="0.3">
      <c r="A190" t="s">
        <v>556</v>
      </c>
      <c r="B190" t="s">
        <v>557</v>
      </c>
      <c r="C190" t="s">
        <v>61</v>
      </c>
      <c r="D190" t="s">
        <v>558</v>
      </c>
      <c r="E190">
        <f t="shared" si="6"/>
        <v>163</v>
      </c>
      <c r="F190" t="str">
        <f>IFERROR(INDEX($A$2:$A$225,MATCH(ROWS($E$2:E190),$E$2:$E$225,0)),"")</f>
        <v>WILLIAM W &amp; JOSEPH CHARTER COMMUNITY SCHOOL</v>
      </c>
      <c r="G190">
        <f>IF(ISERROR(SEARCH('Calendar Input'!$C$7,$F190)),0,1)</f>
        <v>1</v>
      </c>
      <c r="H190">
        <f>IF($G190=0,"",COUNTIF($G$2:G190,1))</f>
        <v>189</v>
      </c>
      <c r="I190" t="str">
        <f t="shared" si="7"/>
        <v>WILLIAM W &amp; JOSEPH CHARTER COMMUNITY SCHOOL</v>
      </c>
      <c r="J190" t="str">
        <f t="shared" si="8"/>
        <v>State Charter</v>
      </c>
    </row>
    <row r="191" spans="1:10" x14ac:dyDescent="0.3">
      <c r="A191" t="s">
        <v>559</v>
      </c>
      <c r="B191" t="s">
        <v>560</v>
      </c>
      <c r="C191" t="s">
        <v>61</v>
      </c>
      <c r="D191" t="s">
        <v>561</v>
      </c>
      <c r="E191">
        <f t="shared" si="6"/>
        <v>160</v>
      </c>
      <c r="F191" t="str">
        <f>IFERROR(INDEX($A$2:$A$225,MATCH(ROWS($E$2:E191),$E$2:$E$225,0)),"")</f>
        <v>ZUNI PUBLIC SCHOOL DISTRICT</v>
      </c>
      <c r="G191">
        <f>IF(ISERROR(SEARCH('Calendar Input'!$C$7,$F191)),0,1)</f>
        <v>1</v>
      </c>
      <c r="H191">
        <f>IF($G191=0,"",COUNTIF($G$2:G191,1))</f>
        <v>190</v>
      </c>
      <c r="I191" t="str">
        <f t="shared" si="7"/>
        <v>ZUNI PUBLIC SCHOOL DISTRICT</v>
      </c>
      <c r="J191" t="str">
        <f t="shared" si="8"/>
        <v>State Charter</v>
      </c>
    </row>
    <row r="192" spans="1:10" x14ac:dyDescent="0.3">
      <c r="A192" t="s">
        <v>562</v>
      </c>
      <c r="B192" t="s">
        <v>563</v>
      </c>
      <c r="C192" t="s">
        <v>61</v>
      </c>
      <c r="D192" t="s">
        <v>564</v>
      </c>
      <c r="E192">
        <f t="shared" si="6"/>
        <v>161</v>
      </c>
      <c r="F192" t="str">
        <f>IFERROR(INDEX($A$2:$A$225,MATCH(ROWS($E$2:E192),$E$2:$E$225,0)),"")</f>
        <v/>
      </c>
      <c r="G192">
        <f>IF(ISERROR(SEARCH('Calendar Input'!$C$7,$F192)),0,1)</f>
        <v>0</v>
      </c>
      <c r="H192" t="str">
        <f>IF($G192=0,"",COUNTIF($G$2:G192,1))</f>
        <v/>
      </c>
      <c r="I192" t="str">
        <f t="shared" si="7"/>
        <v/>
      </c>
      <c r="J192" t="str">
        <f t="shared" si="8"/>
        <v>State Charter</v>
      </c>
    </row>
    <row r="193" spans="1:10" x14ac:dyDescent="0.3">
      <c r="A193" t="s">
        <v>565</v>
      </c>
      <c r="B193" t="s">
        <v>566</v>
      </c>
      <c r="C193" t="s">
        <v>61</v>
      </c>
      <c r="D193" t="s">
        <v>567</v>
      </c>
      <c r="E193">
        <f t="shared" si="6"/>
        <v>165</v>
      </c>
      <c r="F193" t="str">
        <f>IFERROR(INDEX($A$2:$A$225,MATCH(ROWS($E$2:E193),$E$2:$E$225,0)),"")</f>
        <v/>
      </c>
      <c r="G193">
        <f>IF(ISERROR(SEARCH('Calendar Input'!$C$7,$F193)),0,1)</f>
        <v>0</v>
      </c>
      <c r="H193" t="str">
        <f>IF($G193=0,"",COUNTIF($G$2:G193,1))</f>
        <v/>
      </c>
      <c r="I193" t="str">
        <f t="shared" si="7"/>
        <v/>
      </c>
      <c r="J193" t="str">
        <f t="shared" si="8"/>
        <v>State Charter</v>
      </c>
    </row>
    <row r="194" spans="1:10" x14ac:dyDescent="0.3">
      <c r="A194" t="s">
        <v>568</v>
      </c>
      <c r="B194" t="s">
        <v>569</v>
      </c>
      <c r="C194" t="s">
        <v>61</v>
      </c>
      <c r="D194" t="s">
        <v>570</v>
      </c>
      <c r="E194">
        <f t="shared" ref="E194:E256" si="9">COUNTIF($A$2:$A$225,"&lt;="&amp;A194)</f>
        <v>166</v>
      </c>
      <c r="F194" t="str">
        <f>IFERROR(INDEX($A$2:$A$225,MATCH(ROWS($E$2:E194),$E$2:$E$225,0)),"")</f>
        <v/>
      </c>
      <c r="G194">
        <f>IF(ISERROR(SEARCH('Calendar Input'!$C$7,$F194)),0,1)</f>
        <v>0</v>
      </c>
      <c r="H194" t="str">
        <f>IF($G194=0,"",COUNTIF($G$2:G194,1))</f>
        <v/>
      </c>
      <c r="I194" t="str">
        <f t="shared" ref="I194:I203" si="10">IFERROR(INDEX(F193:F417,MATCH(ROW(H193),H193:H417,0)),"")</f>
        <v/>
      </c>
      <c r="J194" t="str">
        <f t="shared" ref="J194:J256" si="11">IF(C194="D","District",IF(C194="LC","Local Charter",IF(C194="SC","State Charter","")))</f>
        <v>State Charter</v>
      </c>
    </row>
    <row r="195" spans="1:10" x14ac:dyDescent="0.3">
      <c r="A195" t="s">
        <v>571</v>
      </c>
      <c r="B195" t="s">
        <v>572</v>
      </c>
      <c r="C195" t="s">
        <v>61</v>
      </c>
      <c r="D195" t="s">
        <v>573</v>
      </c>
      <c r="E195">
        <f t="shared" si="9"/>
        <v>167</v>
      </c>
      <c r="F195" t="str">
        <f>IFERROR(INDEX($A$2:$A$225,MATCH(ROWS($E$2:E195),$E$2:$E$225,0)),"")</f>
        <v/>
      </c>
      <c r="G195">
        <f>IF(ISERROR(SEARCH('Calendar Input'!$C$7,$F195)),0,1)</f>
        <v>0</v>
      </c>
      <c r="H195" t="str">
        <f>IF($G195=0,"",COUNTIF($G$2:G195,1))</f>
        <v/>
      </c>
      <c r="I195" t="str">
        <f t="shared" si="10"/>
        <v/>
      </c>
      <c r="J195" t="str">
        <f t="shared" si="11"/>
        <v>State Charter</v>
      </c>
    </row>
    <row r="196" spans="1:10" x14ac:dyDescent="0.3">
      <c r="A196" t="s">
        <v>574</v>
      </c>
      <c r="B196" t="s">
        <v>575</v>
      </c>
      <c r="C196" t="s">
        <v>61</v>
      </c>
      <c r="D196" t="s">
        <v>576</v>
      </c>
      <c r="E196">
        <f t="shared" si="9"/>
        <v>174</v>
      </c>
      <c r="F196" t="str">
        <f>IFERROR(INDEX($A$2:$A$225,MATCH(ROWS($E$2:E196),$E$2:$E$225,0)),"")</f>
        <v/>
      </c>
      <c r="G196">
        <f>IF(ISERROR(SEARCH('Calendar Input'!$C$7,$F196)),0,1)</f>
        <v>0</v>
      </c>
      <c r="H196" t="str">
        <f>IF($G196=0,"",COUNTIF($G$2:G196,1))</f>
        <v/>
      </c>
      <c r="I196" t="str">
        <f t="shared" si="10"/>
        <v/>
      </c>
      <c r="J196" t="str">
        <f t="shared" si="11"/>
        <v>State Charter</v>
      </c>
    </row>
    <row r="197" spans="1:10" x14ac:dyDescent="0.3">
      <c r="A197" t="s">
        <v>577</v>
      </c>
      <c r="B197" t="s">
        <v>578</v>
      </c>
      <c r="C197" t="s">
        <v>61</v>
      </c>
      <c r="D197" t="s">
        <v>579</v>
      </c>
      <c r="E197">
        <f t="shared" si="9"/>
        <v>178</v>
      </c>
      <c r="F197" t="str">
        <f>IFERROR(INDEX($A$2:$A$225,MATCH(ROWS($E$2:E197),$E$2:$E$225,0)),"")</f>
        <v/>
      </c>
      <c r="G197">
        <f>IF(ISERROR(SEARCH('Calendar Input'!$C$7,$F197)),0,1)</f>
        <v>0</v>
      </c>
      <c r="H197" t="str">
        <f>IF($G197=0,"",COUNTIF($G$2:G197,1))</f>
        <v/>
      </c>
      <c r="I197" t="str">
        <f t="shared" si="10"/>
        <v/>
      </c>
      <c r="J197" t="str">
        <f t="shared" si="11"/>
        <v>State Charter</v>
      </c>
    </row>
    <row r="198" spans="1:10" x14ac:dyDescent="0.3">
      <c r="A198" t="s">
        <v>580</v>
      </c>
      <c r="B198" t="s">
        <v>581</v>
      </c>
      <c r="C198" t="s">
        <v>61</v>
      </c>
      <c r="D198" t="s">
        <v>582</v>
      </c>
      <c r="E198">
        <f t="shared" si="9"/>
        <v>179</v>
      </c>
      <c r="F198" t="str">
        <f>IFERROR(INDEX($A$2:$A$225,MATCH(ROWS($E$2:E198),$E$2:$E$225,0)),"")</f>
        <v/>
      </c>
      <c r="G198">
        <f>IF(ISERROR(SEARCH('Calendar Input'!$C$7,$F198)),0,1)</f>
        <v>0</v>
      </c>
      <c r="H198" t="str">
        <f>IF($G198=0,"",COUNTIF($G$2:G198,1))</f>
        <v/>
      </c>
      <c r="I198" t="str">
        <f t="shared" si="10"/>
        <v/>
      </c>
      <c r="J198" t="str">
        <f t="shared" si="11"/>
        <v>State Charter</v>
      </c>
    </row>
    <row r="199" spans="1:10" x14ac:dyDescent="0.3">
      <c r="A199" t="s">
        <v>583</v>
      </c>
      <c r="B199" t="s">
        <v>584</v>
      </c>
      <c r="C199" t="s">
        <v>61</v>
      </c>
      <c r="D199" t="s">
        <v>585</v>
      </c>
      <c r="E199">
        <f t="shared" si="9"/>
        <v>182</v>
      </c>
      <c r="F199" t="str">
        <f>IFERROR(INDEX($A$2:$A$225,MATCH(ROWS($E$2:E199),$E$2:$E$225,0)),"")</f>
        <v/>
      </c>
      <c r="G199">
        <f>IF(ISERROR(SEARCH('Calendar Input'!$C$7,$F199)),0,1)</f>
        <v>0</v>
      </c>
      <c r="H199" t="str">
        <f>IF($G199=0,"",COUNTIF($G$2:G199,1))</f>
        <v/>
      </c>
      <c r="I199" t="str">
        <f t="shared" si="10"/>
        <v/>
      </c>
      <c r="J199" t="str">
        <f t="shared" si="11"/>
        <v>State Charter</v>
      </c>
    </row>
    <row r="200" spans="1:10" x14ac:dyDescent="0.3">
      <c r="A200" t="s">
        <v>586</v>
      </c>
      <c r="B200" t="s">
        <v>587</v>
      </c>
      <c r="C200" t="s">
        <v>61</v>
      </c>
      <c r="D200" t="s">
        <v>588</v>
      </c>
      <c r="E200">
        <f t="shared" si="9"/>
        <v>1</v>
      </c>
      <c r="F200" t="str">
        <f>IFERROR(INDEX($A$2:$A$225,MATCH(ROWS($E$2:E200),$E$2:$E$225,0)),"")</f>
        <v/>
      </c>
      <c r="G200">
        <f>IF(ISERROR(SEARCH('Calendar Input'!$C$7,$F200)),0,1)</f>
        <v>0</v>
      </c>
      <c r="H200" t="str">
        <f>IF($G200=0,"",COUNTIF($G$2:G200,1))</f>
        <v/>
      </c>
      <c r="I200" t="str">
        <f t="shared" si="10"/>
        <v/>
      </c>
      <c r="J200" t="str">
        <f t="shared" si="11"/>
        <v>State Charter</v>
      </c>
    </row>
    <row r="201" spans="1:10" x14ac:dyDescent="0.3">
      <c r="A201" t="s">
        <v>589</v>
      </c>
      <c r="B201" t="s">
        <v>590</v>
      </c>
      <c r="C201" t="s">
        <v>61</v>
      </c>
      <c r="D201" t="s">
        <v>591</v>
      </c>
      <c r="E201">
        <f t="shared" si="9"/>
        <v>187</v>
      </c>
      <c r="F201" t="str">
        <f>IFERROR(INDEX($A$2:$A$225,MATCH(ROWS($E$2:E201),$E$2:$E$225,0)),"")</f>
        <v/>
      </c>
      <c r="G201">
        <f>IF(ISERROR(SEARCH('Calendar Input'!$C$7,$F201)),0,1)</f>
        <v>0</v>
      </c>
      <c r="H201" t="str">
        <f>IF($G201=0,"",COUNTIF($G$2:G201,1))</f>
        <v/>
      </c>
      <c r="I201" t="str">
        <f t="shared" si="10"/>
        <v/>
      </c>
      <c r="J201" t="str">
        <f t="shared" si="11"/>
        <v>State Charter</v>
      </c>
    </row>
    <row r="202" spans="1:10" x14ac:dyDescent="0.3">
      <c r="A202" t="s">
        <v>592</v>
      </c>
      <c r="B202" t="s">
        <v>593</v>
      </c>
      <c r="C202" t="s">
        <v>61</v>
      </c>
      <c r="D202" t="s">
        <v>594</v>
      </c>
      <c r="E202">
        <f t="shared" si="9"/>
        <v>139</v>
      </c>
      <c r="F202" t="str">
        <f>IFERROR(INDEX($A$2:$A$225,MATCH(ROWS($E$2:E202),$E$2:$E$225,0)),"")</f>
        <v/>
      </c>
      <c r="G202">
        <f>IF(ISERROR(SEARCH('Calendar Input'!$C$7,$F202)),0,1)</f>
        <v>0</v>
      </c>
      <c r="H202" t="str">
        <f>IF($G202=0,"",COUNTIF($G$2:G202,1))</f>
        <v/>
      </c>
      <c r="I202" t="str">
        <f t="shared" si="10"/>
        <v/>
      </c>
      <c r="J202" t="str">
        <f t="shared" si="11"/>
        <v>State Charter</v>
      </c>
    </row>
    <row r="203" spans="1:10" x14ac:dyDescent="0.3">
      <c r="A203" t="s">
        <v>595</v>
      </c>
      <c r="B203" t="s">
        <v>596</v>
      </c>
      <c r="C203" t="s">
        <v>61</v>
      </c>
      <c r="D203" t="s">
        <v>597</v>
      </c>
      <c r="E203">
        <f t="shared" si="9"/>
        <v>177</v>
      </c>
      <c r="F203" t="str">
        <f>IFERROR(INDEX($A$2:$A$225,MATCH(ROWS($E$2:E203),$E$2:$E$225,0)),"")</f>
        <v/>
      </c>
      <c r="G203">
        <f>IF(ISERROR(SEARCH('Calendar Input'!$C$7,$F203)),0,1)</f>
        <v>0</v>
      </c>
      <c r="H203" t="str">
        <f>IF($G203=0,"",COUNTIF($G$2:G203,1))</f>
        <v/>
      </c>
      <c r="I203" t="str">
        <f t="shared" si="10"/>
        <v/>
      </c>
      <c r="J203" t="str">
        <f t="shared" si="11"/>
        <v>State Charter</v>
      </c>
    </row>
    <row r="204" spans="1:10" x14ac:dyDescent="0.3">
      <c r="A204" t="s">
        <v>598</v>
      </c>
      <c r="B204" t="s">
        <v>599</v>
      </c>
      <c r="C204" t="s">
        <v>61</v>
      </c>
      <c r="D204" t="s">
        <v>600</v>
      </c>
      <c r="E204">
        <f t="shared" si="9"/>
        <v>63</v>
      </c>
      <c r="F204" t="str">
        <f>IFERROR(INDEX($A$2:$A$225,MATCH(ROWS($E$2:E204),$E$2:$E$225,0)),"")</f>
        <v/>
      </c>
      <c r="G204">
        <f>IF(ISERROR(SEARCH('Calendar Input'!$C$7,$F204)),0,1)</f>
        <v>0</v>
      </c>
      <c r="H204" t="str">
        <f>IF($G204=0,"",COUNTIF($G$2:G204,1))</f>
        <v/>
      </c>
      <c r="I204" t="str">
        <f>IFERROR(INDEX(F204:F428,MATCH(ROW(#REF!),H204:H428,0)),"")</f>
        <v/>
      </c>
      <c r="J204" t="str">
        <f t="shared" si="11"/>
        <v>State Charter</v>
      </c>
    </row>
    <row r="205" spans="1:10" x14ac:dyDescent="0.3">
      <c r="E205">
        <f t="shared" si="9"/>
        <v>0</v>
      </c>
      <c r="F205" t="str">
        <f>IFERROR(INDEX($A$2:$A$225,MATCH(ROWS($E$2:E205),$E$2:$E$225,0)),"")</f>
        <v/>
      </c>
      <c r="G205">
        <f>IF(ISERROR(SEARCH('Calendar Input'!$C$7,$F205)),0,1)</f>
        <v>0</v>
      </c>
      <c r="H205" t="str">
        <f>IF($G205=0,"",COUNTIF($G$2:G205,1))</f>
        <v/>
      </c>
      <c r="I205" t="str">
        <f t="shared" ref="I205:I256" si="12">IFERROR(INDEX(F204:F429,MATCH(ROW(H204),H204:H429,0)),"")</f>
        <v/>
      </c>
      <c r="J205" t="str">
        <f t="shared" si="11"/>
        <v/>
      </c>
    </row>
    <row r="206" spans="1:10" x14ac:dyDescent="0.3">
      <c r="E206">
        <f t="shared" si="9"/>
        <v>0</v>
      </c>
      <c r="F206" t="str">
        <f>IFERROR(INDEX($A$2:$A$225,MATCH(ROWS($E$2:E206),$E$2:$E$225,0)),"")</f>
        <v/>
      </c>
      <c r="G206">
        <f>IF(ISERROR(SEARCH('Calendar Input'!$C$7,$F206)),0,1)</f>
        <v>0</v>
      </c>
      <c r="H206" t="str">
        <f>IF($G206=0,"",COUNTIF($G$2:G206,1))</f>
        <v/>
      </c>
      <c r="I206" t="str">
        <f t="shared" si="12"/>
        <v/>
      </c>
      <c r="J206" t="str">
        <f t="shared" si="11"/>
        <v/>
      </c>
    </row>
    <row r="207" spans="1:10" x14ac:dyDescent="0.3">
      <c r="E207">
        <f t="shared" si="9"/>
        <v>0</v>
      </c>
      <c r="F207" t="str">
        <f>IFERROR(INDEX($A$2:$A$225,MATCH(ROWS($E$2:E207),$E$2:$E$225,0)),"")</f>
        <v/>
      </c>
      <c r="G207">
        <f>IF(ISERROR(SEARCH('Calendar Input'!$C$7,$F207)),0,1)</f>
        <v>0</v>
      </c>
      <c r="H207" t="str">
        <f>IF($G207=0,"",COUNTIF($G$2:G207,1))</f>
        <v/>
      </c>
      <c r="I207" t="str">
        <f t="shared" si="12"/>
        <v/>
      </c>
      <c r="J207" t="str">
        <f t="shared" si="11"/>
        <v/>
      </c>
    </row>
    <row r="208" spans="1:10" x14ac:dyDescent="0.3">
      <c r="E208">
        <f t="shared" si="9"/>
        <v>0</v>
      </c>
      <c r="F208" t="str">
        <f>IFERROR(INDEX($A$2:$A$225,MATCH(ROWS($E$2:E208),$E$2:$E$225,0)),"")</f>
        <v/>
      </c>
      <c r="G208">
        <f>IF(ISERROR(SEARCH('Calendar Input'!$C$7,$F208)),0,1)</f>
        <v>0</v>
      </c>
      <c r="H208" t="str">
        <f>IF($G208=0,"",COUNTIF($G$2:G208,1))</f>
        <v/>
      </c>
      <c r="I208" t="str">
        <f t="shared" si="12"/>
        <v/>
      </c>
      <c r="J208" t="str">
        <f t="shared" si="11"/>
        <v/>
      </c>
    </row>
    <row r="209" spans="5:10" x14ac:dyDescent="0.3">
      <c r="E209">
        <f t="shared" si="9"/>
        <v>0</v>
      </c>
      <c r="F209" t="str">
        <f>IFERROR(INDEX($A$2:$A$225,MATCH(ROWS($E$2:E209),$E$2:$E$225,0)),"")</f>
        <v/>
      </c>
      <c r="G209">
        <f>IF(ISERROR(SEARCH('Calendar Input'!$C$7,$F209)),0,1)</f>
        <v>0</v>
      </c>
      <c r="H209" t="str">
        <f>IF($G209=0,"",COUNTIF($G$2:G209,1))</f>
        <v/>
      </c>
      <c r="I209" t="str">
        <f t="shared" si="12"/>
        <v/>
      </c>
      <c r="J209" t="str">
        <f t="shared" si="11"/>
        <v/>
      </c>
    </row>
    <row r="210" spans="5:10" x14ac:dyDescent="0.3">
      <c r="E210">
        <f t="shared" si="9"/>
        <v>0</v>
      </c>
      <c r="F210" t="str">
        <f>IFERROR(INDEX($A$2:$A$225,MATCH(ROWS($E$2:E210),$E$2:$E$225,0)),"")</f>
        <v/>
      </c>
      <c r="G210">
        <f>IF(ISERROR(SEARCH('Calendar Input'!$C$7,$F210)),0,1)</f>
        <v>0</v>
      </c>
      <c r="H210" t="str">
        <f>IF($G210=0,"",COUNTIF($G$2:G210,1))</f>
        <v/>
      </c>
      <c r="I210" t="str">
        <f t="shared" si="12"/>
        <v/>
      </c>
      <c r="J210" t="str">
        <f t="shared" si="11"/>
        <v/>
      </c>
    </row>
    <row r="211" spans="5:10" x14ac:dyDescent="0.3">
      <c r="E211">
        <f t="shared" si="9"/>
        <v>0</v>
      </c>
      <c r="F211" t="str">
        <f>IFERROR(INDEX($A$2:$A$225,MATCH(ROWS($E$2:E211),$E$2:$E$225,0)),"")</f>
        <v/>
      </c>
      <c r="G211">
        <f>IF(ISERROR(SEARCH('Calendar Input'!$C$7,$F211)),0,1)</f>
        <v>0</v>
      </c>
      <c r="H211" t="str">
        <f>IF($G211=0,"",COUNTIF($G$2:G211,1))</f>
        <v/>
      </c>
      <c r="I211" t="str">
        <f t="shared" si="12"/>
        <v/>
      </c>
      <c r="J211" t="str">
        <f t="shared" si="11"/>
        <v/>
      </c>
    </row>
    <row r="212" spans="5:10" x14ac:dyDescent="0.3">
      <c r="E212">
        <f t="shared" si="9"/>
        <v>0</v>
      </c>
      <c r="F212" t="str">
        <f>IFERROR(INDEX($A$2:$A$225,MATCH(ROWS($E$2:E212),$E$2:$E$225,0)),"")</f>
        <v/>
      </c>
      <c r="G212">
        <f>IF(ISERROR(SEARCH('Calendar Input'!$C$7,$F212)),0,1)</f>
        <v>0</v>
      </c>
      <c r="H212" t="str">
        <f>IF($G212=0,"",COUNTIF($G$2:G212,1))</f>
        <v/>
      </c>
      <c r="I212" t="str">
        <f t="shared" si="12"/>
        <v/>
      </c>
      <c r="J212" t="str">
        <f t="shared" si="11"/>
        <v/>
      </c>
    </row>
    <row r="213" spans="5:10" x14ac:dyDescent="0.3">
      <c r="E213">
        <f t="shared" si="9"/>
        <v>0</v>
      </c>
      <c r="F213" t="str">
        <f>IFERROR(INDEX($A$2:$A$225,MATCH(ROWS($E$2:E213),$E$2:$E$225,0)),"")</f>
        <v/>
      </c>
      <c r="G213">
        <f>IF(ISERROR(SEARCH('Calendar Input'!$C$7,$F213)),0,1)</f>
        <v>0</v>
      </c>
      <c r="H213" t="str">
        <f>IF($G213=0,"",COUNTIF($G$2:G213,1))</f>
        <v/>
      </c>
      <c r="I213" t="str">
        <f t="shared" si="12"/>
        <v/>
      </c>
      <c r="J213" t="str">
        <f t="shared" si="11"/>
        <v/>
      </c>
    </row>
    <row r="214" spans="5:10" x14ac:dyDescent="0.3">
      <c r="E214">
        <f t="shared" si="9"/>
        <v>0</v>
      </c>
      <c r="F214" t="str">
        <f>IFERROR(INDEX($A$2:$A$225,MATCH(ROWS($E$2:E214),$E$2:$E$225,0)),"")</f>
        <v/>
      </c>
      <c r="G214">
        <f>IF(ISERROR(SEARCH('Calendar Input'!$C$7,$F214)),0,1)</f>
        <v>0</v>
      </c>
      <c r="H214" t="str">
        <f>IF($G214=0,"",COUNTIF($G$2:G214,1))</f>
        <v/>
      </c>
      <c r="I214" t="str">
        <f t="shared" si="12"/>
        <v/>
      </c>
      <c r="J214" t="str">
        <f t="shared" si="11"/>
        <v/>
      </c>
    </row>
    <row r="215" spans="5:10" x14ac:dyDescent="0.3">
      <c r="E215">
        <f t="shared" si="9"/>
        <v>0</v>
      </c>
      <c r="F215" t="str">
        <f>IFERROR(INDEX($A$2:$A$225,MATCH(ROWS($E$2:E215),$E$2:$E$225,0)),"")</f>
        <v/>
      </c>
      <c r="G215">
        <f>IF(ISERROR(SEARCH('Calendar Input'!$C$7,$F215)),0,1)</f>
        <v>0</v>
      </c>
      <c r="H215" t="str">
        <f>IF($G215=0,"",COUNTIF($G$2:G215,1))</f>
        <v/>
      </c>
      <c r="I215" t="str">
        <f t="shared" si="12"/>
        <v/>
      </c>
      <c r="J215" t="str">
        <f t="shared" si="11"/>
        <v/>
      </c>
    </row>
    <row r="216" spans="5:10" x14ac:dyDescent="0.3">
      <c r="E216">
        <f t="shared" si="9"/>
        <v>0</v>
      </c>
      <c r="F216" t="str">
        <f>IFERROR(INDEX($A$2:$A$225,MATCH(ROWS($E$2:E216),$E$2:$E$225,0)),"")</f>
        <v/>
      </c>
      <c r="G216">
        <f>IF(ISERROR(SEARCH('Calendar Input'!$C$7,$F216)),0,1)</f>
        <v>0</v>
      </c>
      <c r="H216" t="str">
        <f>IF($G216=0,"",COUNTIF($G$2:G216,1))</f>
        <v/>
      </c>
      <c r="I216" t="str">
        <f t="shared" si="12"/>
        <v/>
      </c>
      <c r="J216" t="str">
        <f t="shared" si="11"/>
        <v/>
      </c>
    </row>
    <row r="217" spans="5:10" x14ac:dyDescent="0.3">
      <c r="E217">
        <f t="shared" si="9"/>
        <v>0</v>
      </c>
      <c r="F217" t="str">
        <f>IFERROR(INDEX($A$2:$A$225,MATCH(ROWS($E$2:E217),$E$2:$E$225,0)),"")</f>
        <v/>
      </c>
      <c r="G217">
        <f>IF(ISERROR(SEARCH('Calendar Input'!$C$7,$F217)),0,1)</f>
        <v>0</v>
      </c>
      <c r="H217" t="str">
        <f>IF($G217=0,"",COUNTIF($G$2:G217,1))</f>
        <v/>
      </c>
      <c r="I217" t="str">
        <f t="shared" si="12"/>
        <v/>
      </c>
      <c r="J217" t="str">
        <f t="shared" si="11"/>
        <v/>
      </c>
    </row>
    <row r="218" spans="5:10" x14ac:dyDescent="0.3">
      <c r="E218">
        <f t="shared" si="9"/>
        <v>0</v>
      </c>
      <c r="F218" t="str">
        <f>IFERROR(INDEX($A$2:$A$225,MATCH(ROWS($E$2:E218),$E$2:$E$225,0)),"")</f>
        <v/>
      </c>
      <c r="G218">
        <f>IF(ISERROR(SEARCH('Calendar Input'!$C$7,$F218)),0,1)</f>
        <v>0</v>
      </c>
      <c r="H218" t="str">
        <f>IF($G218=0,"",COUNTIF($G$2:G218,1))</f>
        <v/>
      </c>
      <c r="I218" t="str">
        <f t="shared" si="12"/>
        <v/>
      </c>
      <c r="J218" t="str">
        <f t="shared" si="11"/>
        <v/>
      </c>
    </row>
    <row r="219" spans="5:10" x14ac:dyDescent="0.3">
      <c r="E219">
        <f t="shared" si="9"/>
        <v>0</v>
      </c>
      <c r="F219" t="str">
        <f>IFERROR(INDEX($A$2:$A$225,MATCH(ROWS($E$2:E219),$E$2:$E$225,0)),"")</f>
        <v/>
      </c>
      <c r="G219">
        <f>IF(ISERROR(SEARCH('Calendar Input'!$C$7,$F219)),0,1)</f>
        <v>0</v>
      </c>
      <c r="H219" t="str">
        <f>IF($G219=0,"",COUNTIF($G$2:G219,1))</f>
        <v/>
      </c>
      <c r="I219" t="str">
        <f t="shared" si="12"/>
        <v/>
      </c>
      <c r="J219" t="str">
        <f t="shared" si="11"/>
        <v/>
      </c>
    </row>
    <row r="220" spans="5:10" x14ac:dyDescent="0.3">
      <c r="E220">
        <f t="shared" si="9"/>
        <v>0</v>
      </c>
      <c r="F220" t="str">
        <f>IFERROR(INDEX($A$2:$A$225,MATCH(ROWS($E$2:E220),$E$2:$E$225,0)),"")</f>
        <v/>
      </c>
      <c r="G220">
        <f>IF(ISERROR(SEARCH('Calendar Input'!$C$7,$F220)),0,1)</f>
        <v>0</v>
      </c>
      <c r="H220" t="str">
        <f>IF($G220=0,"",COUNTIF($G$2:G220,1))</f>
        <v/>
      </c>
      <c r="I220" t="str">
        <f t="shared" si="12"/>
        <v/>
      </c>
      <c r="J220" t="str">
        <f t="shared" si="11"/>
        <v/>
      </c>
    </row>
    <row r="221" spans="5:10" x14ac:dyDescent="0.3">
      <c r="E221">
        <f t="shared" si="9"/>
        <v>0</v>
      </c>
      <c r="F221" t="str">
        <f>IFERROR(INDEX($A$2:$A$225,MATCH(ROWS($E$2:E221),$E$2:$E$225,0)),"")</f>
        <v/>
      </c>
      <c r="G221">
        <f>IF(ISERROR(SEARCH('Calendar Input'!$C$7,$F221)),0,1)</f>
        <v>0</v>
      </c>
      <c r="H221" t="str">
        <f>IF($G221=0,"",COUNTIF($G$2:G221,1))</f>
        <v/>
      </c>
      <c r="I221" t="str">
        <f t="shared" si="12"/>
        <v/>
      </c>
      <c r="J221" t="str">
        <f t="shared" si="11"/>
        <v/>
      </c>
    </row>
    <row r="222" spans="5:10" x14ac:dyDescent="0.3">
      <c r="E222">
        <f t="shared" si="9"/>
        <v>0</v>
      </c>
      <c r="F222" t="str">
        <f>IFERROR(INDEX($A$2:$A$225,MATCH(ROWS($E$2:E222),$E$2:$E$225,0)),"")</f>
        <v/>
      </c>
      <c r="G222">
        <f>IF(ISERROR(SEARCH('Calendar Input'!$C$7,$F222)),0,1)</f>
        <v>0</v>
      </c>
      <c r="H222" t="str">
        <f>IF($G222=0,"",COUNTIF($G$2:G222,1))</f>
        <v/>
      </c>
      <c r="I222" t="str">
        <f t="shared" si="12"/>
        <v/>
      </c>
      <c r="J222" t="str">
        <f t="shared" si="11"/>
        <v/>
      </c>
    </row>
    <row r="223" spans="5:10" x14ac:dyDescent="0.3">
      <c r="E223">
        <f t="shared" si="9"/>
        <v>0</v>
      </c>
      <c r="F223" t="str">
        <f>IFERROR(INDEX($A$2:$A$225,MATCH(ROWS($E$2:E223),$E$2:$E$225,0)),"")</f>
        <v/>
      </c>
      <c r="G223">
        <f>IF(ISERROR(SEARCH('Calendar Input'!$C$7,$F223)),0,1)</f>
        <v>0</v>
      </c>
      <c r="H223" t="str">
        <f>IF($G223=0,"",COUNTIF($G$2:G223,1))</f>
        <v/>
      </c>
      <c r="I223" t="str">
        <f t="shared" si="12"/>
        <v/>
      </c>
      <c r="J223" t="str">
        <f t="shared" si="11"/>
        <v/>
      </c>
    </row>
    <row r="224" spans="5:10" x14ac:dyDescent="0.3">
      <c r="E224">
        <f t="shared" si="9"/>
        <v>0</v>
      </c>
      <c r="F224" t="str">
        <f>IFERROR(INDEX($A$2:$A$225,MATCH(ROWS($E$2:E224),$E$2:$E$225,0)),"")</f>
        <v/>
      </c>
      <c r="G224">
        <f>IF(ISERROR(SEARCH('Calendar Input'!$C$7,$F224)),0,1)</f>
        <v>0</v>
      </c>
      <c r="H224" t="str">
        <f>IF($G224=0,"",COUNTIF($G$2:G224,1))</f>
        <v/>
      </c>
      <c r="I224" t="str">
        <f t="shared" si="12"/>
        <v/>
      </c>
      <c r="J224" t="str">
        <f t="shared" si="11"/>
        <v/>
      </c>
    </row>
    <row r="225" spans="5:10" x14ac:dyDescent="0.3">
      <c r="E225">
        <f t="shared" si="9"/>
        <v>0</v>
      </c>
      <c r="F225" t="str">
        <f>IFERROR(INDEX($A$2:$A$225,MATCH(ROWS($E$2:E225),$E$2:$E$225,0)),"")</f>
        <v/>
      </c>
      <c r="G225">
        <f>IF(ISERROR(SEARCH('Calendar Input'!$C$7,$F225)),0,1)</f>
        <v>0</v>
      </c>
      <c r="H225" t="str">
        <f>IF($G225=0,"",COUNTIF($G$2:G225,1))</f>
        <v/>
      </c>
      <c r="I225" t="str">
        <f t="shared" si="12"/>
        <v/>
      </c>
      <c r="J225" t="str">
        <f t="shared" si="11"/>
        <v/>
      </c>
    </row>
    <row r="226" spans="5:10" x14ac:dyDescent="0.3">
      <c r="E226">
        <f t="shared" si="9"/>
        <v>0</v>
      </c>
      <c r="F226" t="str">
        <f>IFERROR(INDEX($A$2:$A$225,MATCH(ROWS($E$2:E226),$E$2:$E$225,0)),"")</f>
        <v/>
      </c>
      <c r="G226">
        <f>IF(ISERROR(SEARCH('Calendar Input'!$C$7,$F226)),0,1)</f>
        <v>0</v>
      </c>
      <c r="H226" t="str">
        <f>IF($G226=0,"",COUNTIF($G$2:G226,1))</f>
        <v/>
      </c>
      <c r="I226" t="str">
        <f t="shared" si="12"/>
        <v/>
      </c>
      <c r="J226" t="str">
        <f t="shared" si="11"/>
        <v/>
      </c>
    </row>
    <row r="227" spans="5:10" x14ac:dyDescent="0.3">
      <c r="E227">
        <f t="shared" si="9"/>
        <v>0</v>
      </c>
      <c r="F227" t="str">
        <f>IFERROR(INDEX($A$2:$A$225,MATCH(ROWS($E$2:E227),$E$2:$E$225,0)),"")</f>
        <v/>
      </c>
      <c r="G227">
        <f>IF(ISERROR(SEARCH('Calendar Input'!$C$7,$F227)),0,1)</f>
        <v>0</v>
      </c>
      <c r="H227" t="str">
        <f>IF($G227=0,"",COUNTIF($G$2:G227,1))</f>
        <v/>
      </c>
      <c r="I227" t="str">
        <f t="shared" si="12"/>
        <v/>
      </c>
      <c r="J227" t="str">
        <f t="shared" si="11"/>
        <v/>
      </c>
    </row>
    <row r="228" spans="5:10" x14ac:dyDescent="0.3">
      <c r="E228">
        <f t="shared" si="9"/>
        <v>0</v>
      </c>
      <c r="F228" t="str">
        <f>IFERROR(INDEX($A$2:$A$225,MATCH(ROWS($E$2:E228),$E$2:$E$225,0)),"")</f>
        <v/>
      </c>
      <c r="G228">
        <f>IF(ISERROR(SEARCH('Calendar Input'!$C$7,$F228)),0,1)</f>
        <v>0</v>
      </c>
      <c r="H228" t="str">
        <f>IF($G228=0,"",COUNTIF($G$2:G228,1))</f>
        <v/>
      </c>
      <c r="I228" t="str">
        <f t="shared" si="12"/>
        <v/>
      </c>
      <c r="J228" t="str">
        <f t="shared" si="11"/>
        <v/>
      </c>
    </row>
    <row r="229" spans="5:10" x14ac:dyDescent="0.3">
      <c r="E229">
        <f t="shared" si="9"/>
        <v>0</v>
      </c>
      <c r="F229" t="str">
        <f>IFERROR(INDEX($A$2:$A$225,MATCH(ROWS($E$2:E229),$E$2:$E$225,0)),"")</f>
        <v/>
      </c>
      <c r="G229">
        <f>IF(ISERROR(SEARCH('Calendar Input'!$C$7,$F229)),0,1)</f>
        <v>0</v>
      </c>
      <c r="H229" t="str">
        <f>IF($G229=0,"",COUNTIF($G$2:G229,1))</f>
        <v/>
      </c>
      <c r="I229" t="str">
        <f t="shared" si="12"/>
        <v/>
      </c>
      <c r="J229" t="str">
        <f t="shared" si="11"/>
        <v/>
      </c>
    </row>
    <row r="230" spans="5:10" x14ac:dyDescent="0.3">
      <c r="E230">
        <f t="shared" si="9"/>
        <v>0</v>
      </c>
      <c r="F230" t="str">
        <f>IFERROR(INDEX($A$2:$A$225,MATCH(ROWS($E$2:E230),$E$2:$E$225,0)),"")</f>
        <v/>
      </c>
      <c r="G230">
        <f>IF(ISERROR(SEARCH('Calendar Input'!$C$7,$F230)),0,1)</f>
        <v>0</v>
      </c>
      <c r="H230" t="str">
        <f>IF($G230=0,"",COUNTIF($G$2:G230,1))</f>
        <v/>
      </c>
      <c r="I230" t="str">
        <f t="shared" si="12"/>
        <v/>
      </c>
      <c r="J230" t="str">
        <f t="shared" si="11"/>
        <v/>
      </c>
    </row>
    <row r="231" spans="5:10" x14ac:dyDescent="0.3">
      <c r="E231">
        <f t="shared" si="9"/>
        <v>0</v>
      </c>
      <c r="F231" t="str">
        <f>IFERROR(INDEX($A$2:$A$225,MATCH(ROWS($E$2:E231),$E$2:$E$225,0)),"")</f>
        <v/>
      </c>
      <c r="G231">
        <f>IF(ISERROR(SEARCH('Calendar Input'!$C$7,$F231)),0,1)</f>
        <v>0</v>
      </c>
      <c r="H231" t="str">
        <f>IF($G231=0,"",COUNTIF($G$2:G231,1))</f>
        <v/>
      </c>
      <c r="I231" t="str">
        <f t="shared" si="12"/>
        <v/>
      </c>
      <c r="J231" t="str">
        <f t="shared" si="11"/>
        <v/>
      </c>
    </row>
    <row r="232" spans="5:10" x14ac:dyDescent="0.3">
      <c r="E232">
        <f t="shared" si="9"/>
        <v>0</v>
      </c>
      <c r="F232" t="str">
        <f>IFERROR(INDEX($A$2:$A$225,MATCH(ROWS($E$2:E232),$E$2:$E$225,0)),"")</f>
        <v/>
      </c>
      <c r="G232">
        <f>IF(ISERROR(SEARCH('Calendar Input'!$C$7,$F232)),0,1)</f>
        <v>0</v>
      </c>
      <c r="H232" t="str">
        <f>IF($G232=0,"",COUNTIF($G$2:G232,1))</f>
        <v/>
      </c>
      <c r="I232" t="str">
        <f t="shared" si="12"/>
        <v/>
      </c>
      <c r="J232" t="str">
        <f t="shared" si="11"/>
        <v/>
      </c>
    </row>
    <row r="233" spans="5:10" x14ac:dyDescent="0.3">
      <c r="E233">
        <f t="shared" si="9"/>
        <v>0</v>
      </c>
      <c r="F233" t="str">
        <f>IFERROR(INDEX($A$2:$A$225,MATCH(ROWS($E$2:E233),$E$2:$E$225,0)),"")</f>
        <v/>
      </c>
      <c r="G233">
        <f>IF(ISERROR(SEARCH('Calendar Input'!$C$7,$F233)),0,1)</f>
        <v>0</v>
      </c>
      <c r="H233" t="str">
        <f>IF($G233=0,"",COUNTIF($G$2:G233,1))</f>
        <v/>
      </c>
      <c r="I233" t="str">
        <f t="shared" si="12"/>
        <v/>
      </c>
      <c r="J233" t="str">
        <f t="shared" si="11"/>
        <v/>
      </c>
    </row>
    <row r="234" spans="5:10" x14ac:dyDescent="0.3">
      <c r="E234">
        <f t="shared" si="9"/>
        <v>0</v>
      </c>
      <c r="F234" t="str">
        <f>IFERROR(INDEX($A$2:$A$225,MATCH(ROWS($E$2:E234),$E$2:$E$225,0)),"")</f>
        <v/>
      </c>
      <c r="G234">
        <f>IF(ISERROR(SEARCH('Calendar Input'!$C$7,$F234)),0,1)</f>
        <v>0</v>
      </c>
      <c r="H234" t="str">
        <f>IF($G234=0,"",COUNTIF($G$2:G234,1))</f>
        <v/>
      </c>
      <c r="I234" t="str">
        <f t="shared" si="12"/>
        <v/>
      </c>
      <c r="J234" t="str">
        <f t="shared" si="11"/>
        <v/>
      </c>
    </row>
    <row r="235" spans="5:10" x14ac:dyDescent="0.3">
      <c r="E235">
        <f t="shared" si="9"/>
        <v>0</v>
      </c>
      <c r="F235" t="str">
        <f>IFERROR(INDEX($A$2:$A$225,MATCH(ROWS($E$2:E235),$E$2:$E$225,0)),"")</f>
        <v/>
      </c>
      <c r="G235">
        <f>IF(ISERROR(SEARCH('Calendar Input'!$C$7,$F235)),0,1)</f>
        <v>0</v>
      </c>
      <c r="H235" t="str">
        <f>IF($G235=0,"",COUNTIF($G$2:G235,1))</f>
        <v/>
      </c>
      <c r="I235" t="str">
        <f t="shared" si="12"/>
        <v/>
      </c>
      <c r="J235" t="str">
        <f t="shared" si="11"/>
        <v/>
      </c>
    </row>
    <row r="236" spans="5:10" x14ac:dyDescent="0.3">
      <c r="E236">
        <f t="shared" si="9"/>
        <v>0</v>
      </c>
      <c r="F236" t="str">
        <f>IFERROR(INDEX($A$2:$A$225,MATCH(ROWS($E$2:E236),$E$2:$E$225,0)),"")</f>
        <v/>
      </c>
      <c r="G236">
        <f>IF(ISERROR(SEARCH('Calendar Input'!$C$7,$F236)),0,1)</f>
        <v>0</v>
      </c>
      <c r="H236" t="str">
        <f>IF($G236=0,"",COUNTIF($G$2:G236,1))</f>
        <v/>
      </c>
      <c r="I236" t="str">
        <f t="shared" si="12"/>
        <v/>
      </c>
      <c r="J236" t="str">
        <f t="shared" si="11"/>
        <v/>
      </c>
    </row>
    <row r="237" spans="5:10" x14ac:dyDescent="0.3">
      <c r="E237">
        <f t="shared" si="9"/>
        <v>0</v>
      </c>
      <c r="F237" t="str">
        <f>IFERROR(INDEX($A$2:$A$225,MATCH(ROWS($E$2:E237),$E$2:$E$225,0)),"")</f>
        <v/>
      </c>
      <c r="G237">
        <f>IF(ISERROR(SEARCH('Calendar Input'!$C$7,$F237)),0,1)</f>
        <v>0</v>
      </c>
      <c r="H237" t="str">
        <f>IF($G237=0,"",COUNTIF($G$2:G237,1))</f>
        <v/>
      </c>
      <c r="I237" t="str">
        <f t="shared" si="12"/>
        <v/>
      </c>
      <c r="J237" t="str">
        <f t="shared" si="11"/>
        <v/>
      </c>
    </row>
    <row r="238" spans="5:10" x14ac:dyDescent="0.3">
      <c r="E238">
        <f t="shared" si="9"/>
        <v>0</v>
      </c>
      <c r="F238" t="str">
        <f>IFERROR(INDEX($A$2:$A$225,MATCH(ROWS($E$2:E238),$E$2:$E$225,0)),"")</f>
        <v/>
      </c>
      <c r="G238">
        <f>IF(ISERROR(SEARCH('Calendar Input'!$C$7,$F238)),0,1)</f>
        <v>0</v>
      </c>
      <c r="H238" t="str">
        <f>IF($G238=0,"",COUNTIF($G$2:G238,1))</f>
        <v/>
      </c>
      <c r="I238" t="str">
        <f t="shared" si="12"/>
        <v/>
      </c>
      <c r="J238" t="str">
        <f t="shared" si="11"/>
        <v/>
      </c>
    </row>
    <row r="239" spans="5:10" x14ac:dyDescent="0.3">
      <c r="E239">
        <f t="shared" si="9"/>
        <v>0</v>
      </c>
      <c r="F239" t="str">
        <f>IFERROR(INDEX($A$2:$A$225,MATCH(ROWS($E$2:E239),$E$2:$E$225,0)),"")</f>
        <v/>
      </c>
      <c r="G239">
        <f>IF(ISERROR(SEARCH('Calendar Input'!$C$7,$F239)),0,1)</f>
        <v>0</v>
      </c>
      <c r="H239" t="str">
        <f>IF($G239=0,"",COUNTIF($G$2:G239,1))</f>
        <v/>
      </c>
      <c r="I239" t="str">
        <f t="shared" si="12"/>
        <v/>
      </c>
      <c r="J239" t="str">
        <f t="shared" si="11"/>
        <v/>
      </c>
    </row>
    <row r="240" spans="5:10" x14ac:dyDescent="0.3">
      <c r="E240">
        <f t="shared" si="9"/>
        <v>0</v>
      </c>
      <c r="F240" t="str">
        <f>IFERROR(INDEX($A$2:$A$225,MATCH(ROWS($E$2:E240),$E$2:$E$225,0)),"")</f>
        <v/>
      </c>
      <c r="G240">
        <f>IF(ISERROR(SEARCH('Calendar Input'!$C$7,$F240)),0,1)</f>
        <v>0</v>
      </c>
      <c r="H240" t="str">
        <f>IF($G240=0,"",COUNTIF($G$2:G240,1))</f>
        <v/>
      </c>
      <c r="I240" t="str">
        <f t="shared" si="12"/>
        <v/>
      </c>
      <c r="J240" t="str">
        <f t="shared" si="11"/>
        <v/>
      </c>
    </row>
    <row r="241" spans="5:10" x14ac:dyDescent="0.3">
      <c r="E241">
        <f t="shared" si="9"/>
        <v>0</v>
      </c>
      <c r="F241" t="str">
        <f>IFERROR(INDEX($A$2:$A$225,MATCH(ROWS($E$2:E241),$E$2:$E$225,0)),"")</f>
        <v/>
      </c>
      <c r="G241">
        <f>IF(ISERROR(SEARCH('Calendar Input'!$C$7,$F241)),0,1)</f>
        <v>0</v>
      </c>
      <c r="H241" t="str">
        <f>IF($G241=0,"",COUNTIF($G$2:G241,1))</f>
        <v/>
      </c>
      <c r="I241" t="str">
        <f t="shared" si="12"/>
        <v/>
      </c>
      <c r="J241" t="str">
        <f t="shared" si="11"/>
        <v/>
      </c>
    </row>
    <row r="242" spans="5:10" x14ac:dyDescent="0.3">
      <c r="E242">
        <f t="shared" si="9"/>
        <v>0</v>
      </c>
      <c r="F242" t="str">
        <f>IFERROR(INDEX($A$2:$A$225,MATCH(ROWS($E$2:E242),$E$2:$E$225,0)),"")</f>
        <v/>
      </c>
      <c r="G242">
        <f>IF(ISERROR(SEARCH('Calendar Input'!$C$7,$F242)),0,1)</f>
        <v>0</v>
      </c>
      <c r="H242" t="str">
        <f>IF($G242=0,"",COUNTIF($G$2:G242,1))</f>
        <v/>
      </c>
      <c r="I242" t="str">
        <f t="shared" si="12"/>
        <v/>
      </c>
      <c r="J242" t="str">
        <f t="shared" si="11"/>
        <v/>
      </c>
    </row>
    <row r="243" spans="5:10" x14ac:dyDescent="0.3">
      <c r="E243">
        <f t="shared" si="9"/>
        <v>0</v>
      </c>
      <c r="F243" t="str">
        <f>IFERROR(INDEX($A$2:$A$225,MATCH(ROWS($E$2:E243),$E$2:$E$225,0)),"")</f>
        <v/>
      </c>
      <c r="G243">
        <f>IF(ISERROR(SEARCH('Calendar Input'!$C$7,$F243)),0,1)</f>
        <v>0</v>
      </c>
      <c r="H243" t="str">
        <f>IF($G243=0,"",COUNTIF($G$2:G243,1))</f>
        <v/>
      </c>
      <c r="I243" t="str">
        <f t="shared" si="12"/>
        <v/>
      </c>
      <c r="J243" t="str">
        <f t="shared" si="11"/>
        <v/>
      </c>
    </row>
    <row r="244" spans="5:10" x14ac:dyDescent="0.3">
      <c r="E244">
        <f t="shared" si="9"/>
        <v>0</v>
      </c>
      <c r="F244" t="str">
        <f>IFERROR(INDEX($A$2:$A$225,MATCH(ROWS($E$2:E244),$E$2:$E$225,0)),"")</f>
        <v/>
      </c>
      <c r="G244">
        <f>IF(ISERROR(SEARCH('Calendar Input'!$C$7,$F244)),0,1)</f>
        <v>0</v>
      </c>
      <c r="H244" t="str">
        <f>IF($G244=0,"",COUNTIF($G$2:G244,1))</f>
        <v/>
      </c>
      <c r="I244" t="str">
        <f t="shared" si="12"/>
        <v/>
      </c>
      <c r="J244" t="str">
        <f t="shared" si="11"/>
        <v/>
      </c>
    </row>
    <row r="245" spans="5:10" x14ac:dyDescent="0.3">
      <c r="E245">
        <f t="shared" si="9"/>
        <v>0</v>
      </c>
      <c r="F245" t="str">
        <f>IFERROR(INDEX($A$2:$A$225,MATCH(ROWS($E$2:E245),$E$2:$E$225,0)),"")</f>
        <v/>
      </c>
      <c r="G245">
        <f>IF(ISERROR(SEARCH('Calendar Input'!$C$7,$F245)),0,1)</f>
        <v>0</v>
      </c>
      <c r="H245" t="str">
        <f>IF($G245=0,"",COUNTIF($G$2:G245,1))</f>
        <v/>
      </c>
      <c r="I245" t="str">
        <f t="shared" si="12"/>
        <v/>
      </c>
      <c r="J245" t="str">
        <f t="shared" si="11"/>
        <v/>
      </c>
    </row>
    <row r="246" spans="5:10" x14ac:dyDescent="0.3">
      <c r="E246">
        <f t="shared" si="9"/>
        <v>0</v>
      </c>
      <c r="F246" t="str">
        <f>IFERROR(INDEX($A$2:$A$225,MATCH(ROWS($E$2:E246),$E$2:$E$225,0)),"")</f>
        <v/>
      </c>
      <c r="G246">
        <f>IF(ISERROR(SEARCH('Calendar Input'!$C$7,$F246)),0,1)</f>
        <v>0</v>
      </c>
      <c r="H246" t="str">
        <f>IF($G246=0,"",COUNTIF($G$2:G246,1))</f>
        <v/>
      </c>
      <c r="I246" t="str">
        <f t="shared" si="12"/>
        <v/>
      </c>
      <c r="J246" t="str">
        <f t="shared" si="11"/>
        <v/>
      </c>
    </row>
    <row r="247" spans="5:10" x14ac:dyDescent="0.3">
      <c r="E247">
        <f t="shared" si="9"/>
        <v>0</v>
      </c>
      <c r="F247" t="str">
        <f>IFERROR(INDEX($A$2:$A$225,MATCH(ROWS($E$2:E247),$E$2:$E$225,0)),"")</f>
        <v/>
      </c>
      <c r="G247">
        <f>IF(ISERROR(SEARCH('Calendar Input'!$C$7,$F247)),0,1)</f>
        <v>0</v>
      </c>
      <c r="H247" t="str">
        <f>IF($G247=0,"",COUNTIF($G$2:G247,1))</f>
        <v/>
      </c>
      <c r="I247" t="str">
        <f t="shared" si="12"/>
        <v/>
      </c>
      <c r="J247" t="str">
        <f t="shared" si="11"/>
        <v/>
      </c>
    </row>
    <row r="248" spans="5:10" x14ac:dyDescent="0.3">
      <c r="E248">
        <f t="shared" si="9"/>
        <v>0</v>
      </c>
      <c r="F248" t="str">
        <f>IFERROR(INDEX($A$2:$A$225,MATCH(ROWS($E$2:E248),$E$2:$E$225,0)),"")</f>
        <v/>
      </c>
      <c r="G248">
        <f>IF(ISERROR(SEARCH('Calendar Input'!$C$7,$F248)),0,1)</f>
        <v>0</v>
      </c>
      <c r="H248" t="str">
        <f>IF($G248=0,"",COUNTIF($G$2:G248,1))</f>
        <v/>
      </c>
      <c r="I248" t="str">
        <f t="shared" si="12"/>
        <v/>
      </c>
      <c r="J248" t="str">
        <f t="shared" si="11"/>
        <v/>
      </c>
    </row>
    <row r="249" spans="5:10" x14ac:dyDescent="0.3">
      <c r="E249">
        <f t="shared" si="9"/>
        <v>0</v>
      </c>
      <c r="F249" t="str">
        <f>IFERROR(INDEX($A$2:$A$225,MATCH(ROWS($E$2:E249),$E$2:$E$225,0)),"")</f>
        <v/>
      </c>
      <c r="G249">
        <f>IF(ISERROR(SEARCH('Calendar Input'!$C$7,$F249)),0,1)</f>
        <v>0</v>
      </c>
      <c r="H249" t="str">
        <f>IF($G249=0,"",COUNTIF($G$2:G249,1))</f>
        <v/>
      </c>
      <c r="I249" t="str">
        <f t="shared" si="12"/>
        <v/>
      </c>
      <c r="J249" t="str">
        <f t="shared" si="11"/>
        <v/>
      </c>
    </row>
    <row r="250" spans="5:10" x14ac:dyDescent="0.3">
      <c r="E250">
        <f t="shared" si="9"/>
        <v>0</v>
      </c>
      <c r="F250" t="str">
        <f>IFERROR(INDEX($A$2:$A$225,MATCH(ROWS($E$2:E250),$E$2:$E$225,0)),"")</f>
        <v/>
      </c>
      <c r="G250">
        <f>IF(ISERROR(SEARCH('Calendar Input'!$C$7,$F250)),0,1)</f>
        <v>0</v>
      </c>
      <c r="H250" t="str">
        <f>IF($G250=0,"",COUNTIF($G$2:G250,1))</f>
        <v/>
      </c>
      <c r="I250" t="str">
        <f t="shared" si="12"/>
        <v/>
      </c>
      <c r="J250" t="str">
        <f t="shared" si="11"/>
        <v/>
      </c>
    </row>
    <row r="251" spans="5:10" x14ac:dyDescent="0.3">
      <c r="E251">
        <f t="shared" si="9"/>
        <v>0</v>
      </c>
      <c r="F251" t="str">
        <f>IFERROR(INDEX($A$2:$A$225,MATCH(ROWS($E$2:E251),$E$2:$E$225,0)),"")</f>
        <v/>
      </c>
      <c r="G251">
        <f>IF(ISERROR(SEARCH('Calendar Input'!$C$7,$F251)),0,1)</f>
        <v>0</v>
      </c>
      <c r="H251" t="str">
        <f>IF($G251=0,"",COUNTIF($G$2:G251,1))</f>
        <v/>
      </c>
      <c r="I251" t="str">
        <f t="shared" si="12"/>
        <v/>
      </c>
      <c r="J251" t="str">
        <f t="shared" si="11"/>
        <v/>
      </c>
    </row>
    <row r="252" spans="5:10" x14ac:dyDescent="0.3">
      <c r="E252">
        <f t="shared" si="9"/>
        <v>0</v>
      </c>
      <c r="F252" t="str">
        <f>IFERROR(INDEX($A$2:$A$225,MATCH(ROWS($E$2:E252),$E$2:$E$225,0)),"")</f>
        <v/>
      </c>
      <c r="G252">
        <f>IF(ISERROR(SEARCH('Calendar Input'!$C$7,$F252)),0,1)</f>
        <v>0</v>
      </c>
      <c r="H252" t="str">
        <f>IF($G252=0,"",COUNTIF($G$2:G252,1))</f>
        <v/>
      </c>
      <c r="I252" t="str">
        <f t="shared" si="12"/>
        <v/>
      </c>
      <c r="J252" t="str">
        <f t="shared" si="11"/>
        <v/>
      </c>
    </row>
    <row r="253" spans="5:10" x14ac:dyDescent="0.3">
      <c r="E253">
        <f t="shared" si="9"/>
        <v>0</v>
      </c>
      <c r="F253" t="str">
        <f>IFERROR(INDEX($A$2:$A$225,MATCH(ROWS($E$2:E253),$E$2:$E$225,0)),"")</f>
        <v/>
      </c>
      <c r="G253">
        <f>IF(ISERROR(SEARCH('Calendar Input'!$C$7,$F253)),0,1)</f>
        <v>0</v>
      </c>
      <c r="H253" t="str">
        <f>IF($G253=0,"",COUNTIF($G$2:G253,1))</f>
        <v/>
      </c>
      <c r="I253" t="str">
        <f t="shared" si="12"/>
        <v/>
      </c>
      <c r="J253" t="str">
        <f t="shared" si="11"/>
        <v/>
      </c>
    </row>
    <row r="254" spans="5:10" x14ac:dyDescent="0.3">
      <c r="E254">
        <f t="shared" si="9"/>
        <v>0</v>
      </c>
      <c r="F254" t="str">
        <f>IFERROR(INDEX($A$2:$A$225,MATCH(ROWS($E$2:E254),$E$2:$E$225,0)),"")</f>
        <v/>
      </c>
      <c r="G254">
        <f>IF(ISERROR(SEARCH('Calendar Input'!$C$7,$F254)),0,1)</f>
        <v>0</v>
      </c>
      <c r="H254" t="str">
        <f>IF($G254=0,"",COUNTIF($G$2:G254,1))</f>
        <v/>
      </c>
      <c r="I254" t="str">
        <f t="shared" si="12"/>
        <v/>
      </c>
      <c r="J254" t="str">
        <f t="shared" si="11"/>
        <v/>
      </c>
    </row>
    <row r="255" spans="5:10" x14ac:dyDescent="0.3">
      <c r="E255">
        <f t="shared" si="9"/>
        <v>0</v>
      </c>
      <c r="F255" t="str">
        <f>IFERROR(INDEX($A$2:$A$225,MATCH(ROWS($E$2:E255),$E$2:$E$225,0)),"")</f>
        <v/>
      </c>
      <c r="G255">
        <f>IF(ISERROR(SEARCH('Calendar Input'!$C$7,$F255)),0,1)</f>
        <v>0</v>
      </c>
      <c r="H255" t="str">
        <f>IF($G255=0,"",COUNTIF($G$2:G255,1))</f>
        <v/>
      </c>
      <c r="I255" t="str">
        <f t="shared" si="12"/>
        <v/>
      </c>
      <c r="J255" t="str">
        <f t="shared" si="11"/>
        <v/>
      </c>
    </row>
    <row r="256" spans="5:10" x14ac:dyDescent="0.3">
      <c r="E256">
        <f t="shared" si="9"/>
        <v>0</v>
      </c>
      <c r="F256" t="str">
        <f>IFERROR(INDEX($A$2:$A$225,MATCH(ROWS($E$2:E256),$E$2:$E$225,0)),"")</f>
        <v/>
      </c>
      <c r="G256">
        <f>IF(ISERROR(SEARCH('Calendar Input'!$C$7,$F256)),0,1)</f>
        <v>0</v>
      </c>
      <c r="H256" t="str">
        <f>IF($G256=0,"",COUNTIF($G$2:G256,1))</f>
        <v/>
      </c>
      <c r="I256" t="str">
        <f t="shared" si="12"/>
        <v/>
      </c>
      <c r="J256" t="str">
        <f t="shared" si="11"/>
        <v/>
      </c>
    </row>
  </sheetData>
  <sheetProtection algorithmName="SHA-512" hashValue="V8ljyQDs+LY2yLISm0IEqgOsEkzcIqV//CYQuNE5Q0H11+LblanUtS8D8im1ZT2N1Kg/x4mPWTDKICRebCmk9g==" saltValue="GHBWzjAqfuu86RYSJMoRW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3CC56F3BCBF149869AEAC0508793E1" ma:contentTypeVersion="1" ma:contentTypeDescription="Create a new document." ma:contentTypeScope="" ma:versionID="bdb2dcba445e97b2afe0c621e1eb8599">
  <xsd:schema xmlns:xsd="http://www.w3.org/2001/XMLSchema" xmlns:xs="http://www.w3.org/2001/XMLSchema" xmlns:p="http://schemas.microsoft.com/office/2006/metadata/properties" xmlns:ns2="f31b0f60-fd0c-42a1-8924-8e870d476e8f" targetNamespace="http://schemas.microsoft.com/office/2006/metadata/properties" ma:root="true" ma:fieldsID="d1476ff42fd900919167a4dfdca23b4a" ns2:_="">
    <xsd:import namespace="f31b0f60-fd0c-42a1-8924-8e870d476e8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b0f60-fd0c-42a1-8924-8e870d476e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8E87C1-4A14-4D7D-B82A-6727D4BC32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b0f60-fd0c-42a1-8924-8e870d476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BA9B9F-2F18-4470-AD87-8A5E4FFB3136}">
  <ds:schemaRefs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f31b0f60-fd0c-42a1-8924-8e870d476e8f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E656502-8F35-45C7-9E35-52F64C11D3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Calendar Input</vt:lpstr>
      <vt:lpstr>Calendar Tiles</vt:lpstr>
      <vt:lpstr>Dates</vt:lpstr>
      <vt:lpstr>Schools</vt:lpstr>
      <vt:lpstr>PED_ONLY</vt:lpstr>
      <vt:lpstr>PED_ONLY2</vt:lpstr>
      <vt:lpstr>'Calendar Input'!Print_Area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Cordova, Sara, PED</dc:creator>
  <cp:lastModifiedBy>Cordova, Sara, PED</cp:lastModifiedBy>
  <cp:lastPrinted>2024-03-23T16:28:07Z</cp:lastPrinted>
  <dcterms:created xsi:type="dcterms:W3CDTF">2024-03-23T14:38:22Z</dcterms:created>
  <dcterms:modified xsi:type="dcterms:W3CDTF">2024-04-15T22:09:44Z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0x0101000E3CC56F3BCBF149869AEAC0508793E1</vt:lpwstr>
  </property>
</Properties>
</file>